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80"/>
  </bookViews>
  <sheets>
    <sheet name="เปรียบเทียบล้มฟื้นฟู" sheetId="1" r:id="rId1"/>
    <sheet name="รายละเอียดทรัพย์สิน" sheetId="2" r:id="rId2"/>
    <sheet name="รายละเอียดการชำระ" sheetId="3" r:id="rId3"/>
    <sheet name="ประมาณการชำระหนี้" sheetId="4" r:id="rId4"/>
    <sheet name="ประมาณการกระแสเงินสด" sheetId="5" r:id="rId5"/>
  </sheets>
  <definedNames>
    <definedName name="_xlnm.Print_Titles" localSheetId="3">ประมาณการชำระหนี้!$2:$4</definedName>
    <definedName name="_xlnm.Print_Titles" localSheetId="0">เปรียบเทียบล้มฟื้นฟู!$1:$3</definedName>
    <definedName name="_xlnm.Print_Titles" localSheetId="2">รายละเอียดการชำระ!$1:$3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/>
  <c r="I33"/>
  <c r="I34"/>
  <c r="I35"/>
  <c r="I36"/>
  <c r="I32"/>
  <c r="I31"/>
  <c r="I30"/>
  <c r="H36"/>
  <c r="I21"/>
  <c r="I22"/>
  <c r="I23"/>
  <c r="I24"/>
  <c r="I25"/>
  <c r="I26"/>
  <c r="I27"/>
  <c r="I28"/>
  <c r="I29"/>
  <c r="I20"/>
  <c r="I19"/>
  <c r="I18"/>
  <c r="I10"/>
  <c r="I11"/>
  <c r="I12"/>
  <c r="I13"/>
  <c r="I14"/>
  <c r="I15"/>
  <c r="I16"/>
  <c r="I17"/>
  <c r="I9"/>
  <c r="H8"/>
  <c r="J33" l="1"/>
  <c r="J34"/>
  <c r="J35"/>
  <c r="J36"/>
  <c r="J32"/>
  <c r="J30"/>
  <c r="J21"/>
  <c r="J22"/>
  <c r="J23"/>
  <c r="J24"/>
  <c r="J25"/>
  <c r="J26"/>
  <c r="J27"/>
  <c r="J28"/>
  <c r="J20"/>
  <c r="J18"/>
  <c r="J10"/>
  <c r="J11"/>
  <c r="J17" s="1"/>
  <c r="J12"/>
  <c r="J13"/>
  <c r="J14"/>
  <c r="J15"/>
  <c r="J16"/>
  <c r="J9"/>
  <c r="J6"/>
  <c r="J4"/>
  <c r="I36" i="3"/>
  <c r="H36"/>
  <c r="D13" i="2"/>
  <c r="C13"/>
  <c r="E20" i="5"/>
  <c r="D20"/>
  <c r="C20"/>
  <c r="B20"/>
  <c r="E19"/>
  <c r="D30"/>
  <c r="C30"/>
  <c r="B30"/>
  <c r="E29"/>
  <c r="D31"/>
  <c r="E23"/>
  <c r="E22"/>
  <c r="G36" i="3"/>
  <c r="D12" i="2"/>
  <c r="C12"/>
  <c r="D9"/>
  <c r="C9"/>
  <c r="I34" i="3"/>
  <c r="I33"/>
  <c r="I32"/>
  <c r="I31"/>
  <c r="I29"/>
  <c r="I27"/>
  <c r="I26"/>
  <c r="I25"/>
  <c r="I24"/>
  <c r="I23"/>
  <c r="I22"/>
  <c r="I21"/>
  <c r="I20"/>
  <c r="I19"/>
  <c r="I17"/>
  <c r="D11" i="5"/>
  <c r="E15"/>
  <c r="E16"/>
  <c r="E17"/>
  <c r="E18"/>
  <c r="E14"/>
  <c r="E6"/>
  <c r="E7"/>
  <c r="E8"/>
  <c r="E9"/>
  <c r="E5"/>
  <c r="D10"/>
  <c r="C10"/>
  <c r="C11" s="1"/>
  <c r="B10"/>
  <c r="B11" s="1"/>
  <c r="E24"/>
  <c r="E25"/>
  <c r="E26"/>
  <c r="E30" s="1"/>
  <c r="E27"/>
  <c r="E28"/>
  <c r="H30" i="3"/>
  <c r="G30"/>
  <c r="F38" i="4"/>
  <c r="G38"/>
  <c r="H38"/>
  <c r="I38"/>
  <c r="J38"/>
  <c r="E38"/>
  <c r="K37"/>
  <c r="K36"/>
  <c r="K35"/>
  <c r="K34"/>
  <c r="I33"/>
  <c r="J33"/>
  <c r="F33"/>
  <c r="G33"/>
  <c r="E33"/>
  <c r="K32"/>
  <c r="F31"/>
  <c r="G31"/>
  <c r="H31"/>
  <c r="I31"/>
  <c r="J31"/>
  <c r="E31"/>
  <c r="K30"/>
  <c r="K29"/>
  <c r="K28"/>
  <c r="K27"/>
  <c r="K26"/>
  <c r="K25"/>
  <c r="K24"/>
  <c r="K23"/>
  <c r="K22"/>
  <c r="F21"/>
  <c r="G21"/>
  <c r="E21"/>
  <c r="K20"/>
  <c r="G19"/>
  <c r="H19"/>
  <c r="I19"/>
  <c r="J19"/>
  <c r="F19"/>
  <c r="E19"/>
  <c r="K18"/>
  <c r="K17"/>
  <c r="K16"/>
  <c r="K15"/>
  <c r="K14"/>
  <c r="K13"/>
  <c r="K12"/>
  <c r="K11"/>
  <c r="E10"/>
  <c r="E7"/>
  <c r="K8"/>
  <c r="K6"/>
  <c r="K7" s="1"/>
  <c r="F36" i="3"/>
  <c r="E36"/>
  <c r="D36"/>
  <c r="C36"/>
  <c r="E34"/>
  <c r="E33"/>
  <c r="E32"/>
  <c r="E31"/>
  <c r="E29"/>
  <c r="E27"/>
  <c r="E26"/>
  <c r="E25"/>
  <c r="E24"/>
  <c r="E23"/>
  <c r="E22"/>
  <c r="E21"/>
  <c r="E20"/>
  <c r="E19"/>
  <c r="E17"/>
  <c r="E15"/>
  <c r="E14"/>
  <c r="E13"/>
  <c r="E12"/>
  <c r="E11"/>
  <c r="E10"/>
  <c r="E9"/>
  <c r="E8"/>
  <c r="E6"/>
  <c r="E4"/>
  <c r="F4" s="1"/>
  <c r="F5" s="1"/>
  <c r="H19" i="1"/>
  <c r="G12"/>
  <c r="G6"/>
  <c r="J8" s="1"/>
  <c r="G4"/>
  <c r="E31" i="5" l="1"/>
  <c r="C31"/>
  <c r="B31"/>
  <c r="K31" i="4"/>
  <c r="K39" s="1"/>
  <c r="E39"/>
  <c r="K38"/>
  <c r="F39"/>
  <c r="G39"/>
  <c r="K19"/>
  <c r="E10" i="5"/>
  <c r="E11" s="1"/>
  <c r="K33" i="4"/>
  <c r="H33"/>
  <c r="I21"/>
  <c r="I39" s="1"/>
  <c r="J21"/>
  <c r="J39" s="1"/>
  <c r="H21"/>
  <c r="K21"/>
  <c r="K10"/>
  <c r="I30" i="3"/>
  <c r="G18"/>
  <c r="I9"/>
  <c r="I12"/>
  <c r="I13"/>
  <c r="I6"/>
  <c r="F7"/>
  <c r="I7" s="1"/>
  <c r="I5"/>
  <c r="I4"/>
  <c r="D35"/>
  <c r="C35"/>
  <c r="D30"/>
  <c r="C30"/>
  <c r="D28"/>
  <c r="C28"/>
  <c r="D18"/>
  <c r="C18"/>
  <c r="D16"/>
  <c r="C16"/>
  <c r="E7"/>
  <c r="D7"/>
  <c r="C7"/>
  <c r="E5"/>
  <c r="D5"/>
  <c r="C5"/>
  <c r="J31" i="1"/>
  <c r="H31"/>
  <c r="J29"/>
  <c r="H29"/>
  <c r="J19"/>
  <c r="H17"/>
  <c r="J5"/>
  <c r="H5"/>
  <c r="F36"/>
  <c r="E36"/>
  <c r="G35"/>
  <c r="G34"/>
  <c r="G33"/>
  <c r="G32"/>
  <c r="F31"/>
  <c r="E31"/>
  <c r="G30"/>
  <c r="G31" s="1"/>
  <c r="F29"/>
  <c r="E29"/>
  <c r="G28"/>
  <c r="G27"/>
  <c r="G26"/>
  <c r="G25"/>
  <c r="G24"/>
  <c r="G23"/>
  <c r="G22"/>
  <c r="G21"/>
  <c r="G20"/>
  <c r="F19"/>
  <c r="E19"/>
  <c r="G18"/>
  <c r="G19" s="1"/>
  <c r="F17"/>
  <c r="E17"/>
  <c r="G16"/>
  <c r="G15"/>
  <c r="G14"/>
  <c r="G13"/>
  <c r="G11"/>
  <c r="G10"/>
  <c r="G9"/>
  <c r="G8"/>
  <c r="F8"/>
  <c r="F37" s="1"/>
  <c r="E8"/>
  <c r="F5"/>
  <c r="G5"/>
  <c r="E5"/>
  <c r="E37" s="1"/>
  <c r="H37" l="1"/>
  <c r="J37"/>
  <c r="H39" i="4"/>
  <c r="E30" i="3"/>
  <c r="G35"/>
  <c r="E35"/>
  <c r="E18"/>
  <c r="H18"/>
  <c r="I18" s="1"/>
  <c r="I14"/>
  <c r="I10"/>
  <c r="G16"/>
  <c r="I8"/>
  <c r="E28"/>
  <c r="I15"/>
  <c r="G28"/>
  <c r="E16"/>
  <c r="G36" i="1"/>
  <c r="G37"/>
  <c r="G17"/>
  <c r="G29"/>
  <c r="K37" l="1"/>
  <c r="H35" i="3"/>
  <c r="I35"/>
  <c r="H28"/>
  <c r="I28" s="1"/>
  <c r="H16"/>
  <c r="I11"/>
  <c r="I16" s="1"/>
</calcChain>
</file>

<file path=xl/sharedStrings.xml><?xml version="1.0" encoding="utf-8"?>
<sst xmlns="http://schemas.openxmlformats.org/spreadsheetml/2006/main" count="210" uniqueCount="135">
  <si>
    <t>ตารางเปรียบเทียบการที่เจ้าหนี้ได้รับการชำระหนี้ตามแผนฟื้นฟูกิจการกับกรณีลูกหนี้ล้มละลาย</t>
  </si>
  <si>
    <t>กลุ่มเจ้าหนี้</t>
  </si>
  <si>
    <t>เจ้าหนี้</t>
  </si>
  <si>
    <t>รายที่</t>
  </si>
  <si>
    <t>เงินต้น</t>
  </si>
  <si>
    <t>ดอกเบี้ย</t>
  </si>
  <si>
    <t>รวมทั้งสิ้น</t>
  </si>
  <si>
    <t>การชำระหนี้ตามแผนฟื้นฟูกิจการ</t>
  </si>
  <si>
    <t>ได้รับชำระ (บาท)</t>
  </si>
  <si>
    <t>%</t>
  </si>
  <si>
    <t>รวม</t>
  </si>
  <si>
    <t>รายชื่อเจ้าหนี้</t>
  </si>
  <si>
    <t>เจ้าหนี้สถาบันการเงินไม่มีประกัน</t>
  </si>
  <si>
    <t>รวมกลุ่ม 1</t>
  </si>
  <si>
    <t>รวมกลุ่ม 2</t>
  </si>
  <si>
    <t>รวมกลุ่ม 3</t>
  </si>
  <si>
    <t>เจ้าหนี้บริษัทบริหารสินทรัพย์</t>
  </si>
  <si>
    <t>รวมกลุ่ม 4</t>
  </si>
  <si>
    <t>เจ้าหนี้การค้า</t>
  </si>
  <si>
    <t>รวมกลุ่ม 5</t>
  </si>
  <si>
    <t>เจ้าหนี้บริษัทที่เกี่ยวข้อง</t>
  </si>
  <si>
    <t>รวมกลุ่ม 6</t>
  </si>
  <si>
    <t>เจ้าหนี้ผู้ค้ำประกัน</t>
  </si>
  <si>
    <t>รวมกลุ่ม 7</t>
  </si>
  <si>
    <t>เจ้าหนี้อื่น ๆ</t>
  </si>
  <si>
    <t>นางสาววาสนา</t>
  </si>
  <si>
    <t>กรณีล้มละลาย</t>
  </si>
  <si>
    <t>รายละเอียดทรัพย์สิน</t>
  </si>
  <si>
    <t>ลำดับที่</t>
  </si>
  <si>
    <t>รายละเอียดหลักประกัน</t>
  </si>
  <si>
    <t>ราคาประเมิน</t>
  </si>
  <si>
    <t>(ราคาตลาด)</t>
  </si>
  <si>
    <t>ราคาบังคับขาย</t>
  </si>
  <si>
    <t>จำนำ</t>
  </si>
  <si>
    <t>ผู้รับจำนอง/</t>
  </si>
  <si>
    <t>จำนอง/จำนำ</t>
  </si>
  <si>
    <t>ประกันหนี้</t>
  </si>
  <si>
    <t>ผู้ประเมิน</t>
  </si>
  <si>
    <t>และวันเดือนปีที่</t>
  </si>
  <si>
    <t>ทำการประเมิน</t>
  </si>
  <si>
    <t>หมายเหตุ</t>
  </si>
  <si>
    <t>ที่ดินพร้อมอาคารทาวเฮ้า 4 ชั้น โฉนดเลขที่ 13928 เลขที่ 59/3</t>
  </si>
  <si>
    <t>ต.ในเมือง อ.เมือง จ.เพชรบูรณ์</t>
  </si>
  <si>
    <t>รวมทั้งหมด</t>
  </si>
  <si>
    <t>ตารางรายละเอียดของเจ้าหนี้ทั้งหมด และการชำระหนี้ให้แก่เจ้าหนี้แต่ละราย</t>
  </si>
  <si>
    <t>กลุ่ม</t>
  </si>
  <si>
    <t>ภาระหนี้ของเจ้าหนี้</t>
  </si>
  <si>
    <t>วิธีการชำระหนี้ตามแผนฟื้นฟูกิจการ</t>
  </si>
  <si>
    <t>โอนทรัพย์หลักประกัน</t>
  </si>
  <si>
    <t>เงินสด</t>
  </si>
  <si>
    <t>ปลดหนี้</t>
  </si>
  <si>
    <t>ประมาณการชำระหนี้ของเจ้าหนี้แต่ละราย</t>
  </si>
  <si>
    <t>ปีที่ 1</t>
  </si>
  <si>
    <t>ปีที่ 2</t>
  </si>
  <si>
    <t>ปีที่ 3</t>
  </si>
  <si>
    <t>รวมกลุ่ม 1 - 7</t>
  </si>
  <si>
    <t>ธ.เอบี</t>
  </si>
  <si>
    <t>ธ.ซี</t>
  </si>
  <si>
    <t>ธ.ดี</t>
  </si>
  <si>
    <t>ธ.ไทย</t>
  </si>
  <si>
    <t>ธ.อีเอฟ</t>
  </si>
  <si>
    <t>ธ.แอล</t>
  </si>
  <si>
    <t>ธ.ไอเอ็ม</t>
  </si>
  <si>
    <t>ธ.ยูวาย</t>
  </si>
  <si>
    <t>ธ.สินเชื่อ</t>
  </si>
  <si>
    <t>ธ.ชาเตอร์</t>
  </si>
  <si>
    <t>บจก.บริหารสินทรัพย์ เค</t>
  </si>
  <si>
    <t xml:space="preserve">บจก.เอเซอร์ </t>
  </si>
  <si>
    <t>บจก.ออพ</t>
  </si>
  <si>
    <t>บจก.ซิสเตมส์</t>
  </si>
  <si>
    <t>เจ้าหนี้มีประกันสถาบันการเงิน</t>
  </si>
  <si>
    <t>บจก.อาชิ</t>
  </si>
  <si>
    <t>บจก.ดี โลจิส</t>
  </si>
  <si>
    <t>บจก.เอวี</t>
  </si>
  <si>
    <t>บจก.ซิน</t>
  </si>
  <si>
    <t>บจก.เมค</t>
  </si>
  <si>
    <t>บจก.เมติก</t>
  </si>
  <si>
    <t>บจก.เอินซ์</t>
  </si>
  <si>
    <t>บจก.ลี้</t>
  </si>
  <si>
    <t>บมจ.ที</t>
  </si>
  <si>
    <t>บจก.เทค</t>
  </si>
  <si>
    <t>เจ้าหนี้ที่มีทรัพย์สินของบุคคล</t>
  </si>
  <si>
    <t>ภายนอกเป็นหลักประกัน</t>
  </si>
  <si>
    <t>30 มิ.ย.</t>
  </si>
  <si>
    <t>31 ธ.ค.</t>
  </si>
  <si>
    <t>หน่วย : บาท</t>
  </si>
  <si>
    <t>ประมาณการกระแสเงินสดในการชำระหนี้ตามแผน</t>
  </si>
  <si>
    <t>ปีที 1</t>
  </si>
  <si>
    <t xml:space="preserve"> ปีที่ 3</t>
  </si>
  <si>
    <t>ประมาณการกระแสเงินสด (หน่วย : บาท)</t>
  </si>
  <si>
    <t>กระแสเงินสดรับ</t>
  </si>
  <si>
    <t>รายได้</t>
  </si>
  <si>
    <t xml:space="preserve">        โน๊ตบุ๊ค</t>
  </si>
  <si>
    <t xml:space="preserve">        อุปกรณ์ต่อพ่วง</t>
  </si>
  <si>
    <t xml:space="preserve">        อุปกรณ์เสริม</t>
  </si>
  <si>
    <t xml:space="preserve">        กล้องถ่ายรูปดิจิตอล</t>
  </si>
  <si>
    <t xml:space="preserve">        เครื่องมือสื่อสาร</t>
  </si>
  <si>
    <t xml:space="preserve">        รวมรายได้</t>
  </si>
  <si>
    <t xml:space="preserve">       เจ้าหนี้กลุ่มที่ 1</t>
  </si>
  <si>
    <t xml:space="preserve">       เจ้าหนี้กลุ่มที่ 2</t>
  </si>
  <si>
    <t xml:space="preserve">       เจ้าหนี้กลุ่มที่ 3</t>
  </si>
  <si>
    <t xml:space="preserve">       เจ้าหนี้กลุ่มที่ 4</t>
  </si>
  <si>
    <t xml:space="preserve">       เจ้าหนี้กลุ่มที่ 5</t>
  </si>
  <si>
    <t xml:space="preserve">       เจ้าหนี้กลุ่มที่ 6</t>
  </si>
  <si>
    <t xml:space="preserve">       เจ้าหนี้กลุ่มที่ 7</t>
  </si>
  <si>
    <t xml:space="preserve">       รวมจ่ายชำระหนี้ตามแผน</t>
  </si>
  <si>
    <t>กระแสเงินสดจ่าย</t>
  </si>
  <si>
    <t>ค่าใช้จ่ายเพื่อชำระหนี้ตามแผน</t>
  </si>
  <si>
    <t xml:space="preserve">       ค่าอุปกรณ์สำนักงานและบริการต่าง ๆ</t>
  </si>
  <si>
    <t xml:space="preserve">       ค่าเช่า</t>
  </si>
  <si>
    <t xml:space="preserve">       ค่าใช้จ่ายสาธารณูปโภค</t>
  </si>
  <si>
    <t xml:space="preserve">       ค่าผู้ตรวจสอบทางการเงิน</t>
  </si>
  <si>
    <t xml:space="preserve">      รวมค่าใช้จ่ายจาการดำเนินธุรกิจปกติ</t>
  </si>
  <si>
    <t>ค่าใช้จ่ายจากการดำเนินธุรกิจปกติ</t>
  </si>
  <si>
    <t xml:space="preserve">        รวมกระแสเงินสดรับ</t>
  </si>
  <si>
    <t xml:space="preserve">          รวมกระแสเงินสดจ่าย</t>
  </si>
  <si>
    <t xml:space="preserve">       เงินเดือนพนักงานและค่าคอมมิชั่น</t>
  </si>
  <si>
    <t>ประเมิน 31 พ.ค.59</t>
  </si>
  <si>
    <t xml:space="preserve">ธ.เอบี </t>
  </si>
  <si>
    <t xml:space="preserve"> ธ.ซี</t>
  </si>
  <si>
    <t>บจก.สยาม</t>
  </si>
  <si>
    <t>บริษัทลูกหนี้ถือกรรมสิทธิ์</t>
  </si>
  <si>
    <t>บุคคลภายนอก นายรวย</t>
  </si>
  <si>
    <t>ถือกรรมสิทธิ์</t>
  </si>
  <si>
    <t>บริษัทลูกหนี้</t>
  </si>
  <si>
    <t>ห้องชุด อาคารแกรนด์ เลขที่ 888/333 (2809)</t>
  </si>
  <si>
    <t>พื้นที่ 42.40 ตรม. แขวรสายไหม เขตรามอินทรา กทม.</t>
  </si>
  <si>
    <t>เนื้อที่ 23.60 ตรว. เขตราชมีนบุรี กทม.</t>
  </si>
  <si>
    <t>ที่ดินพร้อมสิ่งปลูกสร้าง โฉนดเลขที่ 23677 พื้นที่ 100 ตรว.</t>
  </si>
  <si>
    <t>รวมราคาประเมินทรัพย์หลักประกันของบริษัทลูกหนี้</t>
  </si>
  <si>
    <t>รวมราคาประเมินทรัพย์สินของบุคคลภายนอกที่เป็นหลักประกัน</t>
  </si>
  <si>
    <t xml:space="preserve">       ค่าใช้จ่ายอื่น ๆ</t>
  </si>
  <si>
    <t xml:space="preserve">      ค่าธรรมเนียมการโอนทรัพย์หลักประกันกลุ่ม 1 และ 2</t>
  </si>
  <si>
    <t>ภาระหนี้ของเจ้าหนี้ทั้งหมด</t>
  </si>
  <si>
    <t>โอนทรัพย์ชำระหนี้และจำนวนเงินที่ต้องชำระหนี้ให้เจ้าหนี้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</si>
</sst>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6"/>
      <color theme="1"/>
      <name val="TH SarabunPSK"/>
      <family val="2"/>
    </font>
    <font>
      <b/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11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0" xfId="1" applyFont="1"/>
    <xf numFmtId="43" fontId="3" fillId="0" borderId="1" xfId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0" fontId="3" fillId="0" borderId="5" xfId="0" applyFont="1" applyBorder="1"/>
    <xf numFmtId="0" fontId="3" fillId="0" borderId="13" xfId="0" applyFont="1" applyBorder="1"/>
    <xf numFmtId="0" fontId="3" fillId="0" borderId="6" xfId="0" applyFont="1" applyBorder="1"/>
    <xf numFmtId="43" fontId="5" fillId="0" borderId="1" xfId="1" applyFont="1" applyBorder="1"/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3" fillId="0" borderId="0" xfId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3" fontId="6" fillId="0" borderId="0" xfId="1" applyFont="1"/>
    <xf numFmtId="43" fontId="6" fillId="0" borderId="0" xfId="1" applyFont="1" applyAlignment="1">
      <alignment horizontal="center"/>
    </xf>
    <xf numFmtId="43" fontId="3" fillId="0" borderId="12" xfId="1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13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0" borderId="5" xfId="1" applyFont="1" applyBorder="1"/>
    <xf numFmtId="43" fontId="3" fillId="0" borderId="6" xfId="1" applyFont="1" applyBorder="1"/>
    <xf numFmtId="15" fontId="3" fillId="0" borderId="6" xfId="0" applyNumberFormat="1" applyFont="1" applyBorder="1" applyAlignment="1">
      <alignment horizontal="center"/>
    </xf>
    <xf numFmtId="43" fontId="3" fillId="0" borderId="13" xfId="1" applyFont="1" applyBorder="1"/>
    <xf numFmtId="43" fontId="3" fillId="0" borderId="1" xfId="0" applyNumberFormat="1" applyFont="1" applyBorder="1"/>
    <xf numFmtId="43" fontId="5" fillId="0" borderId="1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43" fontId="5" fillId="0" borderId="2" xfId="1" applyFont="1" applyBorder="1" applyAlignment="1">
      <alignment horizontal="center"/>
    </xf>
    <xf numFmtId="43" fontId="2" fillId="0" borderId="0" xfId="1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3" fontId="8" fillId="0" borderId="1" xfId="1" applyFont="1" applyBorder="1"/>
    <xf numFmtId="43" fontId="9" fillId="0" borderId="1" xfId="1" applyFont="1" applyBorder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8" fillId="0" borderId="13" xfId="0" applyFont="1" applyBorder="1"/>
    <xf numFmtId="0" fontId="8" fillId="0" borderId="6" xfId="0" applyFont="1" applyBorder="1"/>
    <xf numFmtId="0" fontId="8" fillId="0" borderId="10" xfId="0" applyFont="1" applyBorder="1" applyAlignment="1">
      <alignment horizontal="center"/>
    </xf>
    <xf numFmtId="0" fontId="8" fillId="0" borderId="7" xfId="0" applyFont="1" applyBorder="1"/>
    <xf numFmtId="0" fontId="8" fillId="0" borderId="11" xfId="0" applyFont="1" applyBorder="1"/>
    <xf numFmtId="43" fontId="8" fillId="0" borderId="5" xfId="1" applyFont="1" applyBorder="1"/>
    <xf numFmtId="43" fontId="9" fillId="0" borderId="5" xfId="1" applyFont="1" applyBorder="1"/>
    <xf numFmtId="0" fontId="8" fillId="0" borderId="6" xfId="0" applyFont="1" applyBorder="1" applyAlignment="1">
      <alignment horizontal="center"/>
    </xf>
    <xf numFmtId="43" fontId="8" fillId="0" borderId="6" xfId="1" applyFont="1" applyBorder="1"/>
    <xf numFmtId="43" fontId="9" fillId="0" borderId="6" xfId="1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14" xfId="0" applyFont="1" applyBorder="1"/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3" fontId="3" fillId="0" borderId="3" xfId="1" applyFont="1" applyBorder="1"/>
    <xf numFmtId="43" fontId="3" fillId="0" borderId="0" xfId="1" applyFont="1" applyBorder="1"/>
    <xf numFmtId="43" fontId="7" fillId="0" borderId="0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9" fillId="0" borderId="5" xfId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0" fontId="7" fillId="0" borderId="13" xfId="0" applyFont="1" applyBorder="1"/>
    <xf numFmtId="0" fontId="2" fillId="0" borderId="13" xfId="0" applyFont="1" applyBorder="1"/>
    <xf numFmtId="0" fontId="7" fillId="0" borderId="6" xfId="0" applyFont="1" applyBorder="1"/>
    <xf numFmtId="43" fontId="2" fillId="0" borderId="13" xfId="1" applyFont="1" applyBorder="1"/>
    <xf numFmtId="43" fontId="7" fillId="0" borderId="13" xfId="1" applyFont="1" applyBorder="1"/>
    <xf numFmtId="43" fontId="7" fillId="0" borderId="6" xfId="1" applyFont="1" applyBorder="1"/>
    <xf numFmtId="0" fontId="7" fillId="0" borderId="1" xfId="0" applyFont="1" applyBorder="1"/>
    <xf numFmtId="43" fontId="7" fillId="0" borderId="1" xfId="1" applyFont="1" applyBorder="1" applyAlignment="1">
      <alignment horizontal="center"/>
    </xf>
    <xf numFmtId="0" fontId="7" fillId="0" borderId="15" xfId="0" applyFont="1" applyBorder="1"/>
    <xf numFmtId="43" fontId="7" fillId="0" borderId="15" xfId="1" applyFont="1" applyBorder="1"/>
    <xf numFmtId="0" fontId="8" fillId="0" borderId="10" xfId="0" applyFont="1" applyBorder="1"/>
    <xf numFmtId="0" fontId="3" fillId="0" borderId="0" xfId="0" applyFont="1" applyBorder="1"/>
    <xf numFmtId="15" fontId="3" fillId="0" borderId="13" xfId="0" applyNumberFormat="1" applyFont="1" applyBorder="1" applyAlignment="1">
      <alignment horizontal="center"/>
    </xf>
    <xf numFmtId="43" fontId="5" fillId="0" borderId="6" xfId="1" applyFont="1" applyBorder="1"/>
    <xf numFmtId="43" fontId="3" fillId="0" borderId="7" xfId="1" applyFont="1" applyBorder="1"/>
    <xf numFmtId="43" fontId="3" fillId="0" borderId="11" xfId="1" applyFont="1" applyBorder="1"/>
    <xf numFmtId="15" fontId="3" fillId="0" borderId="5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I38" sqref="I38"/>
    </sheetView>
  </sheetViews>
  <sheetFormatPr defaultRowHeight="17.25"/>
  <cols>
    <col min="1" max="1" width="3" style="2" customWidth="1"/>
    <col min="2" max="2" width="20.375" style="2" customWidth="1"/>
    <col min="3" max="3" width="5.25" style="2" customWidth="1"/>
    <col min="4" max="4" width="15" style="2" customWidth="1"/>
    <col min="5" max="5" width="13" style="8" customWidth="1"/>
    <col min="6" max="6" width="12.5" style="8" customWidth="1"/>
    <col min="7" max="7" width="14.625" style="8" customWidth="1"/>
    <col min="8" max="8" width="13.5" style="8" customWidth="1"/>
    <col min="9" max="9" width="6" style="11" customWidth="1"/>
    <col min="10" max="10" width="14.75" style="8" customWidth="1"/>
    <col min="11" max="11" width="6.875" style="11" customWidth="1"/>
    <col min="12" max="16384" width="9" style="2"/>
  </cols>
  <sheetData>
    <row r="1" spans="1:11" ht="21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>
      <c r="A2" s="101" t="s">
        <v>1</v>
      </c>
      <c r="B2" s="102"/>
      <c r="C2" s="3" t="s">
        <v>2</v>
      </c>
      <c r="D2" s="10" t="s">
        <v>11</v>
      </c>
      <c r="E2" s="103" t="s">
        <v>133</v>
      </c>
      <c r="F2" s="104"/>
      <c r="G2" s="105"/>
      <c r="H2" s="106" t="s">
        <v>7</v>
      </c>
      <c r="I2" s="107"/>
      <c r="J2" s="106" t="s">
        <v>26</v>
      </c>
      <c r="K2" s="107"/>
    </row>
    <row r="3" spans="1:11">
      <c r="A3" s="4"/>
      <c r="B3" s="5"/>
      <c r="C3" s="6" t="s">
        <v>3</v>
      </c>
      <c r="D3" s="6"/>
      <c r="E3" s="9" t="s">
        <v>4</v>
      </c>
      <c r="F3" s="9" t="s">
        <v>5</v>
      </c>
      <c r="G3" s="9" t="s">
        <v>6</v>
      </c>
      <c r="H3" s="9" t="s">
        <v>8</v>
      </c>
      <c r="I3" s="7" t="s">
        <v>9</v>
      </c>
      <c r="J3" s="9" t="s">
        <v>8</v>
      </c>
      <c r="K3" s="7" t="s">
        <v>9</v>
      </c>
    </row>
    <row r="4" spans="1:11">
      <c r="A4" s="7">
        <v>1</v>
      </c>
      <c r="B4" s="12" t="s">
        <v>70</v>
      </c>
      <c r="C4" s="7">
        <v>10</v>
      </c>
      <c r="D4" s="13" t="s">
        <v>56</v>
      </c>
      <c r="E4" s="13">
        <v>1800000</v>
      </c>
      <c r="F4" s="13">
        <v>0</v>
      </c>
      <c r="G4" s="13">
        <f>SUM(E4:F4)</f>
        <v>1800000</v>
      </c>
      <c r="H4" s="13">
        <v>1800000</v>
      </c>
      <c r="I4" s="7">
        <v>100</v>
      </c>
      <c r="J4" s="13">
        <f>H4*89.81%</f>
        <v>1616580</v>
      </c>
      <c r="K4" s="7">
        <v>89.81</v>
      </c>
    </row>
    <row r="5" spans="1:11">
      <c r="A5" s="99" t="s">
        <v>13</v>
      </c>
      <c r="B5" s="99"/>
      <c r="C5" s="99"/>
      <c r="D5" s="99"/>
      <c r="E5" s="17">
        <f>SUM(E4)</f>
        <v>1800000</v>
      </c>
      <c r="F5" s="17">
        <f t="shared" ref="F5:G5" si="0">SUM(F4)</f>
        <v>0</v>
      </c>
      <c r="G5" s="17">
        <f t="shared" si="0"/>
        <v>1800000</v>
      </c>
      <c r="H5" s="17">
        <f>SUM(H4)</f>
        <v>1800000</v>
      </c>
      <c r="I5" s="21">
        <v>100</v>
      </c>
      <c r="J5" s="17">
        <f>SUM(J4)</f>
        <v>1616580</v>
      </c>
      <c r="K5" s="21">
        <v>89.81</v>
      </c>
    </row>
    <row r="6" spans="1:11">
      <c r="A6" s="18">
        <v>2</v>
      </c>
      <c r="B6" s="14" t="s">
        <v>81</v>
      </c>
      <c r="C6" s="19">
        <v>11</v>
      </c>
      <c r="D6" s="12" t="s">
        <v>57</v>
      </c>
      <c r="E6" s="13">
        <v>900000</v>
      </c>
      <c r="F6" s="13">
        <v>50000</v>
      </c>
      <c r="G6" s="13">
        <f>SUM(E6:F6)</f>
        <v>950000</v>
      </c>
      <c r="H6" s="13">
        <v>950000</v>
      </c>
      <c r="I6" s="7">
        <v>100</v>
      </c>
      <c r="J6" s="13">
        <f>G6*9.81%</f>
        <v>93195</v>
      </c>
      <c r="K6" s="7">
        <v>9.81</v>
      </c>
    </row>
    <row r="7" spans="1:11">
      <c r="A7" s="16"/>
      <c r="B7" s="16" t="s">
        <v>82</v>
      </c>
      <c r="C7" s="19"/>
      <c r="D7" s="12"/>
      <c r="E7" s="13"/>
      <c r="F7" s="13"/>
      <c r="G7" s="13"/>
      <c r="H7" s="13"/>
      <c r="I7" s="7"/>
      <c r="J7" s="13"/>
      <c r="K7" s="7"/>
    </row>
    <row r="8" spans="1:11">
      <c r="A8" s="100" t="s">
        <v>14</v>
      </c>
      <c r="B8" s="100"/>
      <c r="C8" s="97"/>
      <c r="D8" s="97"/>
      <c r="E8" s="17">
        <f>SUM(E6:E7)</f>
        <v>900000</v>
      </c>
      <c r="F8" s="17">
        <f>SUM(F6:F7)</f>
        <v>50000</v>
      </c>
      <c r="G8" s="17">
        <f>SUM(G6:G7)</f>
        <v>950000</v>
      </c>
      <c r="H8" s="17">
        <f>SUM(H6:H7)</f>
        <v>950000</v>
      </c>
      <c r="I8" s="21">
        <v>100</v>
      </c>
      <c r="J8" s="17">
        <f>SUM(J6:J7)</f>
        <v>93195</v>
      </c>
      <c r="K8" s="7">
        <v>9.81</v>
      </c>
    </row>
    <row r="9" spans="1:11">
      <c r="A9" s="18">
        <v>3</v>
      </c>
      <c r="B9" s="14" t="s">
        <v>12</v>
      </c>
      <c r="C9" s="7">
        <v>12</v>
      </c>
      <c r="D9" s="12" t="s">
        <v>58</v>
      </c>
      <c r="E9" s="13">
        <v>750000</v>
      </c>
      <c r="F9" s="13">
        <v>32000</v>
      </c>
      <c r="G9" s="13">
        <f t="shared" ref="G9:G16" si="1">SUM(E9:F9)</f>
        <v>782000</v>
      </c>
      <c r="H9" s="13">
        <v>750000</v>
      </c>
      <c r="I9" s="96">
        <f>(H9/G9)*100</f>
        <v>95.907928388746797</v>
      </c>
      <c r="J9" s="13">
        <f>G9*9.81%</f>
        <v>76714.200000000012</v>
      </c>
      <c r="K9" s="7">
        <v>9.81</v>
      </c>
    </row>
    <row r="10" spans="1:11">
      <c r="A10" s="15"/>
      <c r="B10" s="15"/>
      <c r="C10" s="7">
        <v>13</v>
      </c>
      <c r="D10" s="12" t="s">
        <v>59</v>
      </c>
      <c r="E10" s="13">
        <v>350000</v>
      </c>
      <c r="F10" s="13">
        <v>12000</v>
      </c>
      <c r="G10" s="13">
        <f t="shared" si="1"/>
        <v>362000</v>
      </c>
      <c r="H10" s="13">
        <v>350000</v>
      </c>
      <c r="I10" s="96">
        <f t="shared" ref="I10:I17" si="2">(H10/G10)*100</f>
        <v>96.685082872928177</v>
      </c>
      <c r="J10" s="13">
        <f t="shared" ref="J10:J16" si="3">G10*9.81%</f>
        <v>35512.200000000004</v>
      </c>
      <c r="K10" s="7">
        <v>9.81</v>
      </c>
    </row>
    <row r="11" spans="1:11">
      <c r="A11" s="15"/>
      <c r="B11" s="15"/>
      <c r="C11" s="7">
        <v>14</v>
      </c>
      <c r="D11" s="12" t="s">
        <v>60</v>
      </c>
      <c r="E11" s="13">
        <v>250000</v>
      </c>
      <c r="F11" s="13">
        <v>0</v>
      </c>
      <c r="G11" s="13">
        <f t="shared" si="1"/>
        <v>250000</v>
      </c>
      <c r="H11" s="13">
        <v>250000</v>
      </c>
      <c r="I11" s="96">
        <f t="shared" si="2"/>
        <v>100</v>
      </c>
      <c r="J11" s="13">
        <f t="shared" si="3"/>
        <v>24525</v>
      </c>
      <c r="K11" s="7">
        <v>9.81</v>
      </c>
    </row>
    <row r="12" spans="1:11">
      <c r="A12" s="15"/>
      <c r="B12" s="15"/>
      <c r="C12" s="7">
        <v>15</v>
      </c>
      <c r="D12" s="12" t="s">
        <v>61</v>
      </c>
      <c r="E12" s="13">
        <v>500000</v>
      </c>
      <c r="F12" s="13">
        <v>15000</v>
      </c>
      <c r="G12" s="13">
        <f t="shared" si="1"/>
        <v>515000</v>
      </c>
      <c r="H12" s="13">
        <v>500000</v>
      </c>
      <c r="I12" s="96">
        <f t="shared" si="2"/>
        <v>97.087378640776706</v>
      </c>
      <c r="J12" s="13">
        <f t="shared" si="3"/>
        <v>50521.5</v>
      </c>
      <c r="K12" s="7">
        <v>9.81</v>
      </c>
    </row>
    <row r="13" spans="1:11">
      <c r="A13" s="15"/>
      <c r="B13" s="15"/>
      <c r="C13" s="7">
        <v>16</v>
      </c>
      <c r="D13" s="12" t="s">
        <v>62</v>
      </c>
      <c r="E13" s="13">
        <v>800000</v>
      </c>
      <c r="F13" s="13">
        <v>40000</v>
      </c>
      <c r="G13" s="13">
        <f t="shared" si="1"/>
        <v>840000</v>
      </c>
      <c r="H13" s="13">
        <v>800000</v>
      </c>
      <c r="I13" s="96">
        <f t="shared" si="2"/>
        <v>95.238095238095227</v>
      </c>
      <c r="J13" s="13">
        <f t="shared" si="3"/>
        <v>82404</v>
      </c>
      <c r="K13" s="7">
        <v>9.81</v>
      </c>
    </row>
    <row r="14" spans="1:11">
      <c r="A14" s="15"/>
      <c r="B14" s="15"/>
      <c r="C14" s="7">
        <v>17</v>
      </c>
      <c r="D14" s="12" t="s">
        <v>63</v>
      </c>
      <c r="E14" s="13">
        <v>600000</v>
      </c>
      <c r="F14" s="13">
        <v>31000</v>
      </c>
      <c r="G14" s="13">
        <f t="shared" si="1"/>
        <v>631000</v>
      </c>
      <c r="H14" s="13">
        <v>600000</v>
      </c>
      <c r="I14" s="96">
        <f t="shared" si="2"/>
        <v>95.087163232963547</v>
      </c>
      <c r="J14" s="13">
        <f t="shared" si="3"/>
        <v>61901.100000000006</v>
      </c>
      <c r="K14" s="7">
        <v>9.81</v>
      </c>
    </row>
    <row r="15" spans="1:11">
      <c r="A15" s="15"/>
      <c r="B15" s="15"/>
      <c r="C15" s="7">
        <v>18</v>
      </c>
      <c r="D15" s="12" t="s">
        <v>64</v>
      </c>
      <c r="E15" s="13">
        <v>450000</v>
      </c>
      <c r="F15" s="13">
        <v>15000</v>
      </c>
      <c r="G15" s="13">
        <f t="shared" si="1"/>
        <v>465000</v>
      </c>
      <c r="H15" s="13">
        <v>450000</v>
      </c>
      <c r="I15" s="96">
        <f t="shared" si="2"/>
        <v>96.774193548387103</v>
      </c>
      <c r="J15" s="13">
        <f t="shared" si="3"/>
        <v>45616.5</v>
      </c>
      <c r="K15" s="7">
        <v>9.81</v>
      </c>
    </row>
    <row r="16" spans="1:11">
      <c r="A16" s="16"/>
      <c r="B16" s="16"/>
      <c r="C16" s="7">
        <v>19</v>
      </c>
      <c r="D16" s="12" t="s">
        <v>65</v>
      </c>
      <c r="E16" s="13">
        <v>700000</v>
      </c>
      <c r="F16" s="13">
        <v>0</v>
      </c>
      <c r="G16" s="13">
        <f t="shared" si="1"/>
        <v>700000</v>
      </c>
      <c r="H16" s="13">
        <v>700000</v>
      </c>
      <c r="I16" s="96">
        <f t="shared" si="2"/>
        <v>100</v>
      </c>
      <c r="J16" s="13">
        <f t="shared" si="3"/>
        <v>68670</v>
      </c>
      <c r="K16" s="7">
        <v>9.81</v>
      </c>
    </row>
    <row r="17" spans="1:11">
      <c r="A17" s="97" t="s">
        <v>15</v>
      </c>
      <c r="B17" s="97"/>
      <c r="C17" s="97"/>
      <c r="D17" s="97"/>
      <c r="E17" s="17">
        <f>SUM(E9:E16)</f>
        <v>4400000</v>
      </c>
      <c r="F17" s="17">
        <f>SUM(F9:F16)</f>
        <v>145000</v>
      </c>
      <c r="G17" s="17">
        <f>SUM(G9:G16)</f>
        <v>4545000</v>
      </c>
      <c r="H17" s="17">
        <f>SUM(H9:H16)</f>
        <v>4400000</v>
      </c>
      <c r="I17" s="96">
        <f t="shared" si="2"/>
        <v>96.809680968096814</v>
      </c>
      <c r="J17" s="17">
        <f>SUM(J9:J16)</f>
        <v>445864.5</v>
      </c>
      <c r="K17" s="7">
        <v>9.81</v>
      </c>
    </row>
    <row r="18" spans="1:11">
      <c r="A18" s="7">
        <v>4</v>
      </c>
      <c r="B18" s="12" t="s">
        <v>16</v>
      </c>
      <c r="C18" s="7">
        <v>20</v>
      </c>
      <c r="D18" s="13" t="s">
        <v>66</v>
      </c>
      <c r="E18" s="13">
        <v>400000</v>
      </c>
      <c r="F18" s="13">
        <v>83000</v>
      </c>
      <c r="G18" s="13">
        <f>SUM(E18:F18)</f>
        <v>483000</v>
      </c>
      <c r="H18" s="13">
        <v>400000</v>
      </c>
      <c r="I18" s="96">
        <f>(H18/G18)*100</f>
        <v>82.815734989648035</v>
      </c>
      <c r="J18" s="13">
        <f>G18*9.81%</f>
        <v>47382.3</v>
      </c>
      <c r="K18" s="7">
        <v>9.81</v>
      </c>
    </row>
    <row r="19" spans="1:11">
      <c r="A19" s="97" t="s">
        <v>17</v>
      </c>
      <c r="B19" s="97"/>
      <c r="C19" s="97"/>
      <c r="D19" s="97"/>
      <c r="E19" s="17">
        <f>SUM(E18)</f>
        <v>400000</v>
      </c>
      <c r="F19" s="17">
        <f>SUM(F18)</f>
        <v>83000</v>
      </c>
      <c r="G19" s="17">
        <f>SUM(G18)</f>
        <v>483000</v>
      </c>
      <c r="H19" s="17">
        <f>SUM(H18)</f>
        <v>400000</v>
      </c>
      <c r="I19" s="96">
        <f>(H19/G19)*100</f>
        <v>82.815734989648035</v>
      </c>
      <c r="J19" s="17">
        <f>SUM(J18)</f>
        <v>47382.3</v>
      </c>
      <c r="K19" s="7">
        <v>9.81</v>
      </c>
    </row>
    <row r="20" spans="1:11">
      <c r="A20" s="18">
        <v>5</v>
      </c>
      <c r="B20" s="14" t="s">
        <v>18</v>
      </c>
      <c r="C20" s="7">
        <v>1</v>
      </c>
      <c r="D20" s="12" t="s">
        <v>67</v>
      </c>
      <c r="E20" s="13">
        <v>25000</v>
      </c>
      <c r="F20" s="13">
        <v>2500</v>
      </c>
      <c r="G20" s="13">
        <f t="shared" ref="G20:G28" si="4">SUM(E20:F20)</f>
        <v>27500</v>
      </c>
      <c r="H20" s="13">
        <v>25000</v>
      </c>
      <c r="I20" s="96">
        <f>(H20/G20)*100</f>
        <v>90.909090909090907</v>
      </c>
      <c r="J20" s="13">
        <f>G20*9.81%</f>
        <v>2697.75</v>
      </c>
      <c r="K20" s="7">
        <v>9.81</v>
      </c>
    </row>
    <row r="21" spans="1:11">
      <c r="A21" s="15"/>
      <c r="B21" s="15"/>
      <c r="C21" s="7">
        <v>2</v>
      </c>
      <c r="D21" s="12" t="s">
        <v>68</v>
      </c>
      <c r="E21" s="13">
        <v>80000</v>
      </c>
      <c r="F21" s="13">
        <v>8000</v>
      </c>
      <c r="G21" s="13">
        <f t="shared" si="4"/>
        <v>88000</v>
      </c>
      <c r="H21" s="13">
        <v>80000</v>
      </c>
      <c r="I21" s="96">
        <f t="shared" ref="I21:I29" si="5">(H21/G21)*100</f>
        <v>90.909090909090907</v>
      </c>
      <c r="J21" s="13">
        <f t="shared" ref="J21:J28" si="6">G21*9.81%</f>
        <v>8632.8000000000011</v>
      </c>
      <c r="K21" s="7">
        <v>9.81</v>
      </c>
    </row>
    <row r="22" spans="1:11">
      <c r="A22" s="15"/>
      <c r="B22" s="15"/>
      <c r="C22" s="7">
        <v>3</v>
      </c>
      <c r="D22" s="12" t="s">
        <v>69</v>
      </c>
      <c r="E22" s="13">
        <v>52000</v>
      </c>
      <c r="F22" s="13">
        <v>5200</v>
      </c>
      <c r="G22" s="13">
        <f t="shared" si="4"/>
        <v>57200</v>
      </c>
      <c r="H22" s="13">
        <v>52000</v>
      </c>
      <c r="I22" s="96">
        <f t="shared" si="5"/>
        <v>90.909090909090907</v>
      </c>
      <c r="J22" s="13">
        <f t="shared" si="6"/>
        <v>5611.3200000000006</v>
      </c>
      <c r="K22" s="7">
        <v>9.81</v>
      </c>
    </row>
    <row r="23" spans="1:11">
      <c r="A23" s="15"/>
      <c r="B23" s="15"/>
      <c r="C23" s="7">
        <v>4</v>
      </c>
      <c r="D23" s="12" t="s">
        <v>71</v>
      </c>
      <c r="E23" s="13">
        <v>18000</v>
      </c>
      <c r="F23" s="13">
        <v>1800</v>
      </c>
      <c r="G23" s="13">
        <f t="shared" si="4"/>
        <v>19800</v>
      </c>
      <c r="H23" s="13">
        <v>18000</v>
      </c>
      <c r="I23" s="96">
        <f t="shared" si="5"/>
        <v>90.909090909090907</v>
      </c>
      <c r="J23" s="13">
        <f t="shared" si="6"/>
        <v>1942.38</v>
      </c>
      <c r="K23" s="7">
        <v>9.81</v>
      </c>
    </row>
    <row r="24" spans="1:11">
      <c r="A24" s="15"/>
      <c r="B24" s="15"/>
      <c r="C24" s="7">
        <v>5</v>
      </c>
      <c r="D24" s="12" t="s">
        <v>72</v>
      </c>
      <c r="E24" s="13">
        <v>30000</v>
      </c>
      <c r="F24" s="13">
        <v>3000</v>
      </c>
      <c r="G24" s="13">
        <f t="shared" si="4"/>
        <v>33000</v>
      </c>
      <c r="H24" s="13">
        <v>30000</v>
      </c>
      <c r="I24" s="96">
        <f t="shared" si="5"/>
        <v>90.909090909090907</v>
      </c>
      <c r="J24" s="13">
        <f t="shared" si="6"/>
        <v>3237.3</v>
      </c>
      <c r="K24" s="7">
        <v>9.81</v>
      </c>
    </row>
    <row r="25" spans="1:11">
      <c r="A25" s="15"/>
      <c r="B25" s="15"/>
      <c r="C25" s="7">
        <v>6</v>
      </c>
      <c r="D25" s="12" t="s">
        <v>73</v>
      </c>
      <c r="E25" s="13">
        <v>20000</v>
      </c>
      <c r="F25" s="13">
        <v>2000</v>
      </c>
      <c r="G25" s="13">
        <f t="shared" si="4"/>
        <v>22000</v>
      </c>
      <c r="H25" s="13">
        <v>20000</v>
      </c>
      <c r="I25" s="96">
        <f t="shared" si="5"/>
        <v>90.909090909090907</v>
      </c>
      <c r="J25" s="13">
        <f t="shared" si="6"/>
        <v>2158.2000000000003</v>
      </c>
      <c r="K25" s="7">
        <v>9.81</v>
      </c>
    </row>
    <row r="26" spans="1:11">
      <c r="A26" s="15"/>
      <c r="B26" s="15"/>
      <c r="C26" s="7">
        <v>7</v>
      </c>
      <c r="D26" s="12" t="s">
        <v>74</v>
      </c>
      <c r="E26" s="13">
        <v>70000</v>
      </c>
      <c r="F26" s="13">
        <v>9000</v>
      </c>
      <c r="G26" s="13">
        <f t="shared" si="4"/>
        <v>79000</v>
      </c>
      <c r="H26" s="13">
        <v>70000</v>
      </c>
      <c r="I26" s="96">
        <f t="shared" si="5"/>
        <v>88.60759493670885</v>
      </c>
      <c r="J26" s="13">
        <f t="shared" si="6"/>
        <v>7749.9000000000005</v>
      </c>
      <c r="K26" s="7">
        <v>9.81</v>
      </c>
    </row>
    <row r="27" spans="1:11">
      <c r="A27" s="15"/>
      <c r="B27" s="15"/>
      <c r="C27" s="7">
        <v>8</v>
      </c>
      <c r="D27" s="12" t="s">
        <v>75</v>
      </c>
      <c r="E27" s="13">
        <v>40000</v>
      </c>
      <c r="F27" s="13">
        <v>22000</v>
      </c>
      <c r="G27" s="13">
        <f t="shared" si="4"/>
        <v>62000</v>
      </c>
      <c r="H27" s="13">
        <v>40000</v>
      </c>
      <c r="I27" s="96">
        <f t="shared" si="5"/>
        <v>64.516129032258064</v>
      </c>
      <c r="J27" s="13">
        <f t="shared" si="6"/>
        <v>6082.2000000000007</v>
      </c>
      <c r="K27" s="7">
        <v>9.81</v>
      </c>
    </row>
    <row r="28" spans="1:11">
      <c r="A28" s="15"/>
      <c r="B28" s="15"/>
      <c r="C28" s="7">
        <v>9</v>
      </c>
      <c r="D28" s="12" t="s">
        <v>76</v>
      </c>
      <c r="E28" s="13">
        <v>20000</v>
      </c>
      <c r="F28" s="13">
        <v>2000</v>
      </c>
      <c r="G28" s="13">
        <f t="shared" si="4"/>
        <v>22000</v>
      </c>
      <c r="H28" s="13">
        <v>20000</v>
      </c>
      <c r="I28" s="96">
        <f t="shared" si="5"/>
        <v>90.909090909090907</v>
      </c>
      <c r="J28" s="13">
        <f t="shared" si="6"/>
        <v>2158.2000000000003</v>
      </c>
      <c r="K28" s="7">
        <v>9.81</v>
      </c>
    </row>
    <row r="29" spans="1:11">
      <c r="A29" s="97" t="s">
        <v>19</v>
      </c>
      <c r="B29" s="97"/>
      <c r="C29" s="97"/>
      <c r="D29" s="97"/>
      <c r="E29" s="17">
        <f>SUM(E20:E28)</f>
        <v>355000</v>
      </c>
      <c r="F29" s="17">
        <f>SUM(F20:F28)</f>
        <v>55500</v>
      </c>
      <c r="G29" s="17">
        <f>SUM(G20:G28)</f>
        <v>410500</v>
      </c>
      <c r="H29" s="17">
        <f>SUM(H20:H28)</f>
        <v>355000</v>
      </c>
      <c r="I29" s="96">
        <f t="shared" si="5"/>
        <v>86.479902557856263</v>
      </c>
      <c r="J29" s="17">
        <f>SUM(J20:J28)</f>
        <v>40270.050000000003</v>
      </c>
      <c r="K29" s="7">
        <v>9.81</v>
      </c>
    </row>
    <row r="30" spans="1:11">
      <c r="A30" s="7">
        <v>6</v>
      </c>
      <c r="B30" s="12" t="s">
        <v>20</v>
      </c>
      <c r="C30" s="7">
        <v>21</v>
      </c>
      <c r="D30" s="12" t="s">
        <v>77</v>
      </c>
      <c r="E30" s="13">
        <v>800000</v>
      </c>
      <c r="F30" s="13">
        <v>75000</v>
      </c>
      <c r="G30" s="13">
        <f>SUM(E30:F30)</f>
        <v>875000</v>
      </c>
      <c r="H30" s="13">
        <v>800000</v>
      </c>
      <c r="I30" s="96">
        <f>(H30/G30)*100</f>
        <v>91.428571428571431</v>
      </c>
      <c r="J30" s="13">
        <f>G30*9.81%</f>
        <v>85837.5</v>
      </c>
      <c r="K30" s="7">
        <v>9.81</v>
      </c>
    </row>
    <row r="31" spans="1:11">
      <c r="A31" s="97" t="s">
        <v>21</v>
      </c>
      <c r="B31" s="97"/>
      <c r="C31" s="97"/>
      <c r="D31" s="97"/>
      <c r="E31" s="17">
        <f>SUM(E30)</f>
        <v>800000</v>
      </c>
      <c r="F31" s="17">
        <f>SUM(F30)</f>
        <v>75000</v>
      </c>
      <c r="G31" s="17">
        <f>SUM(G30)</f>
        <v>875000</v>
      </c>
      <c r="H31" s="17">
        <f>SUM(H30)</f>
        <v>800000</v>
      </c>
      <c r="I31" s="96">
        <f>(H31/G31)*100</f>
        <v>91.428571428571431</v>
      </c>
      <c r="J31" s="17">
        <f>SUM(J30)</f>
        <v>85837.5</v>
      </c>
      <c r="K31" s="7">
        <v>9.81</v>
      </c>
    </row>
    <row r="32" spans="1:11">
      <c r="A32" s="18">
        <v>7</v>
      </c>
      <c r="B32" s="14" t="s">
        <v>24</v>
      </c>
      <c r="C32" s="7">
        <v>22</v>
      </c>
      <c r="D32" s="12" t="s">
        <v>78</v>
      </c>
      <c r="E32" s="13">
        <v>100000</v>
      </c>
      <c r="F32" s="13">
        <v>12000</v>
      </c>
      <c r="G32" s="13">
        <f>SUM(E32:F32)</f>
        <v>112000</v>
      </c>
      <c r="H32" s="13">
        <v>100000</v>
      </c>
      <c r="I32" s="96">
        <f>(H32/G32)*100</f>
        <v>89.285714285714292</v>
      </c>
      <c r="J32" s="13">
        <f>G32*9.81%</f>
        <v>10987.2</v>
      </c>
      <c r="K32" s="7">
        <v>9.81</v>
      </c>
    </row>
    <row r="33" spans="1:11">
      <c r="A33" s="15"/>
      <c r="B33" s="15"/>
      <c r="C33" s="7">
        <v>23</v>
      </c>
      <c r="D33" s="12" t="s">
        <v>79</v>
      </c>
      <c r="E33" s="13">
        <v>200000</v>
      </c>
      <c r="F33" s="13">
        <v>25000</v>
      </c>
      <c r="G33" s="13">
        <f>SUM(E33:F33)</f>
        <v>225000</v>
      </c>
      <c r="H33" s="13">
        <v>200000</v>
      </c>
      <c r="I33" s="96">
        <f t="shared" ref="I33:I36" si="7">(H33/G33)*100</f>
        <v>88.888888888888886</v>
      </c>
      <c r="J33" s="13">
        <f t="shared" ref="J33:J36" si="8">G33*9.81%</f>
        <v>22072.5</v>
      </c>
      <c r="K33" s="7">
        <v>9.81</v>
      </c>
    </row>
    <row r="34" spans="1:11">
      <c r="A34" s="15"/>
      <c r="B34" s="15"/>
      <c r="C34" s="7">
        <v>24</v>
      </c>
      <c r="D34" s="12" t="s">
        <v>25</v>
      </c>
      <c r="E34" s="13">
        <v>95000</v>
      </c>
      <c r="F34" s="13">
        <v>18000</v>
      </c>
      <c r="G34" s="13">
        <f>SUM(E34:F34)</f>
        <v>113000</v>
      </c>
      <c r="H34" s="13">
        <v>95000</v>
      </c>
      <c r="I34" s="96">
        <f t="shared" si="7"/>
        <v>84.070796460176993</v>
      </c>
      <c r="J34" s="13">
        <f t="shared" si="8"/>
        <v>11085.300000000001</v>
      </c>
      <c r="K34" s="7">
        <v>9.81</v>
      </c>
    </row>
    <row r="35" spans="1:11">
      <c r="A35" s="16"/>
      <c r="B35" s="16"/>
      <c r="C35" s="7">
        <v>25</v>
      </c>
      <c r="D35" s="12" t="s">
        <v>80</v>
      </c>
      <c r="E35" s="13">
        <v>57000</v>
      </c>
      <c r="F35" s="13">
        <v>13000</v>
      </c>
      <c r="G35" s="13">
        <f>SUM(E35:F35)</f>
        <v>70000</v>
      </c>
      <c r="H35" s="13">
        <v>57000</v>
      </c>
      <c r="I35" s="96">
        <f t="shared" si="7"/>
        <v>81.428571428571431</v>
      </c>
      <c r="J35" s="13">
        <f t="shared" si="8"/>
        <v>6867.0000000000009</v>
      </c>
      <c r="K35" s="7">
        <v>9.81</v>
      </c>
    </row>
    <row r="36" spans="1:11">
      <c r="A36" s="97" t="s">
        <v>23</v>
      </c>
      <c r="B36" s="97"/>
      <c r="C36" s="97"/>
      <c r="D36" s="97"/>
      <c r="E36" s="17">
        <f>SUM(E32:E35)</f>
        <v>452000</v>
      </c>
      <c r="F36" s="17">
        <f>SUM(F32:F35)</f>
        <v>68000</v>
      </c>
      <c r="G36" s="17">
        <f>SUM(G32:G35)</f>
        <v>520000</v>
      </c>
      <c r="H36" s="17">
        <f>SUM(H32:H35)</f>
        <v>452000</v>
      </c>
      <c r="I36" s="96">
        <f t="shared" si="7"/>
        <v>86.92307692307692</v>
      </c>
      <c r="J36" s="13">
        <f t="shared" si="8"/>
        <v>51012</v>
      </c>
      <c r="K36" s="7">
        <v>9.81</v>
      </c>
    </row>
    <row r="37" spans="1:11">
      <c r="A37" s="97" t="s">
        <v>55</v>
      </c>
      <c r="B37" s="97"/>
      <c r="C37" s="97"/>
      <c r="D37" s="97"/>
      <c r="E37" s="17">
        <f>E5+E8+E17+E19+E29+E31+E36</f>
        <v>9107000</v>
      </c>
      <c r="F37" s="17">
        <f>F5+F8+F17+F19+F29+F31+F36</f>
        <v>476500</v>
      </c>
      <c r="G37" s="17">
        <f>G5+G8+G17+G19+G29+G31+G36</f>
        <v>9583500</v>
      </c>
      <c r="H37" s="17">
        <f>H5+H8+H17+H19+H29+H31+H36</f>
        <v>9157000</v>
      </c>
      <c r="I37" s="21">
        <f>(H37/G37)*100</f>
        <v>95.54964261491105</v>
      </c>
      <c r="J37" s="17">
        <f>J5+J8+J17+J19+J29+J31+J36</f>
        <v>2380141.3499999996</v>
      </c>
      <c r="K37" s="96">
        <f>J37/G37*100</f>
        <v>24.835825637814992</v>
      </c>
    </row>
  </sheetData>
  <mergeCells count="13">
    <mergeCell ref="A31:D31"/>
    <mergeCell ref="A36:D36"/>
    <mergeCell ref="A37:D37"/>
    <mergeCell ref="A1:K1"/>
    <mergeCell ref="A5:D5"/>
    <mergeCell ref="A8:D8"/>
    <mergeCell ref="A17:D17"/>
    <mergeCell ref="A19:D19"/>
    <mergeCell ref="A29:D29"/>
    <mergeCell ref="A2:B2"/>
    <mergeCell ref="E2:G2"/>
    <mergeCell ref="H2:I2"/>
    <mergeCell ref="J2:K2"/>
  </mergeCells>
  <pageMargins left="0.39370078740157483" right="0.23622047244094491" top="0.39370078740157483" bottom="0.39370078740157483" header="0.39370078740157483" footer="0.39370078740157483"/>
  <pageSetup paperSize="9" orientation="landscape" r:id="rId1"/>
  <headerFooter>
    <oddHeader>&amp;R&amp;"TH SarabunPSK,ธรรมดา"&amp;14เอกสารแนบท้ายหมายเลข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E18" sqref="E18"/>
    </sheetView>
  </sheetViews>
  <sheetFormatPr defaultRowHeight="18.75"/>
  <cols>
    <col min="1" max="1" width="5.5" style="24" customWidth="1"/>
    <col min="2" max="2" width="38.125" style="23" customWidth="1"/>
    <col min="3" max="3" width="12.25" style="25" customWidth="1"/>
    <col min="4" max="4" width="12.375" style="25" customWidth="1"/>
    <col min="5" max="5" width="10.375" style="25" customWidth="1"/>
    <col min="6" max="6" width="11.25" style="26" customWidth="1"/>
    <col min="7" max="7" width="16.125" style="24" customWidth="1"/>
    <col min="8" max="8" width="22.375" style="23" customWidth="1"/>
    <col min="9" max="16384" width="9" style="23"/>
  </cols>
  <sheetData>
    <row r="1" spans="1:8" ht="21">
      <c r="A1" s="108" t="s">
        <v>27</v>
      </c>
      <c r="B1" s="108"/>
      <c r="C1" s="108"/>
      <c r="D1" s="108"/>
      <c r="E1" s="108"/>
      <c r="F1" s="108"/>
      <c r="G1" s="108"/>
      <c r="H1" s="108"/>
    </row>
    <row r="2" spans="1:8">
      <c r="A2" s="18"/>
      <c r="B2" s="18"/>
      <c r="C2" s="27" t="s">
        <v>30</v>
      </c>
      <c r="D2" s="28"/>
      <c r="E2" s="28" t="s">
        <v>34</v>
      </c>
      <c r="F2" s="28" t="s">
        <v>35</v>
      </c>
      <c r="G2" s="18" t="s">
        <v>37</v>
      </c>
      <c r="H2" s="18"/>
    </row>
    <row r="3" spans="1:8">
      <c r="A3" s="22" t="s">
        <v>28</v>
      </c>
      <c r="B3" s="22" t="s">
        <v>29</v>
      </c>
      <c r="C3" s="29" t="s">
        <v>31</v>
      </c>
      <c r="D3" s="30" t="s">
        <v>32</v>
      </c>
      <c r="E3" s="30" t="s">
        <v>33</v>
      </c>
      <c r="F3" s="30" t="s">
        <v>36</v>
      </c>
      <c r="G3" s="22" t="s">
        <v>38</v>
      </c>
      <c r="H3" s="22" t="s">
        <v>40</v>
      </c>
    </row>
    <row r="4" spans="1:8">
      <c r="A4" s="31"/>
      <c r="B4" s="31"/>
      <c r="C4" s="32"/>
      <c r="D4" s="33"/>
      <c r="E4" s="33"/>
      <c r="F4" s="33"/>
      <c r="G4" s="31" t="s">
        <v>39</v>
      </c>
      <c r="H4" s="31"/>
    </row>
    <row r="5" spans="1:8">
      <c r="A5" s="18">
        <v>1</v>
      </c>
      <c r="B5" s="14" t="s">
        <v>125</v>
      </c>
      <c r="C5" s="34">
        <v>1500000</v>
      </c>
      <c r="D5" s="34">
        <v>1200000</v>
      </c>
      <c r="E5" s="28" t="s">
        <v>118</v>
      </c>
      <c r="F5" s="28" t="s">
        <v>124</v>
      </c>
      <c r="G5" s="18" t="s">
        <v>120</v>
      </c>
      <c r="H5" s="14" t="s">
        <v>121</v>
      </c>
    </row>
    <row r="6" spans="1:8">
      <c r="A6" s="31"/>
      <c r="B6" s="16" t="s">
        <v>126</v>
      </c>
      <c r="C6" s="35"/>
      <c r="D6" s="35"/>
      <c r="E6" s="35"/>
      <c r="F6" s="33"/>
      <c r="G6" s="36" t="s">
        <v>117</v>
      </c>
      <c r="H6" s="16"/>
    </row>
    <row r="7" spans="1:8">
      <c r="A7" s="22">
        <v>2</v>
      </c>
      <c r="B7" s="15" t="s">
        <v>41</v>
      </c>
      <c r="C7" s="37">
        <v>300000</v>
      </c>
      <c r="D7" s="37">
        <v>240000</v>
      </c>
      <c r="E7" s="30" t="s">
        <v>56</v>
      </c>
      <c r="F7" s="28" t="s">
        <v>124</v>
      </c>
      <c r="G7" s="22" t="s">
        <v>120</v>
      </c>
      <c r="H7" s="14" t="s">
        <v>121</v>
      </c>
    </row>
    <row r="8" spans="1:8">
      <c r="A8" s="31"/>
      <c r="B8" s="16" t="s">
        <v>127</v>
      </c>
      <c r="C8" s="35"/>
      <c r="D8" s="35"/>
      <c r="E8" s="35"/>
      <c r="F8" s="33"/>
      <c r="G8" s="36" t="s">
        <v>117</v>
      </c>
      <c r="H8" s="16"/>
    </row>
    <row r="9" spans="1:8">
      <c r="A9" s="7"/>
      <c r="B9" s="21" t="s">
        <v>129</v>
      </c>
      <c r="C9" s="17">
        <f>SUM(C5:C8)</f>
        <v>1800000</v>
      </c>
      <c r="D9" s="17">
        <f>SUM(D5:D8)</f>
        <v>1440000</v>
      </c>
      <c r="E9" s="34"/>
      <c r="F9" s="28"/>
      <c r="G9" s="95"/>
      <c r="H9" s="14"/>
    </row>
    <row r="10" spans="1:8">
      <c r="A10" s="22">
        <v>1</v>
      </c>
      <c r="B10" s="15" t="s">
        <v>128</v>
      </c>
      <c r="C10" s="37">
        <v>950000</v>
      </c>
      <c r="D10" s="93">
        <v>760000</v>
      </c>
      <c r="E10" s="28" t="s">
        <v>119</v>
      </c>
      <c r="F10" s="28" t="s">
        <v>124</v>
      </c>
      <c r="G10" s="18" t="s">
        <v>120</v>
      </c>
      <c r="H10" s="14" t="s">
        <v>122</v>
      </c>
    </row>
    <row r="11" spans="1:8">
      <c r="A11" s="31"/>
      <c r="B11" s="16" t="s">
        <v>42</v>
      </c>
      <c r="C11" s="35"/>
      <c r="D11" s="94"/>
      <c r="E11" s="37"/>
      <c r="F11" s="30"/>
      <c r="G11" s="91" t="s">
        <v>117</v>
      </c>
      <c r="H11" s="15" t="s">
        <v>123</v>
      </c>
    </row>
    <row r="12" spans="1:8">
      <c r="A12" s="70"/>
      <c r="B12" s="40" t="s">
        <v>130</v>
      </c>
      <c r="C12" s="43">
        <f>SUM(C10:C11)</f>
        <v>950000</v>
      </c>
      <c r="D12" s="46">
        <f>SUM(D10:D11)</f>
        <v>760000</v>
      </c>
      <c r="E12" s="35"/>
      <c r="F12" s="33"/>
      <c r="G12" s="36"/>
      <c r="H12" s="16"/>
    </row>
    <row r="13" spans="1:8">
      <c r="A13" s="106" t="s">
        <v>43</v>
      </c>
      <c r="B13" s="109"/>
      <c r="C13" s="92">
        <f>C9+C12</f>
        <v>2750000</v>
      </c>
      <c r="D13" s="92">
        <f>D9+D12</f>
        <v>2200000</v>
      </c>
      <c r="E13" s="8"/>
      <c r="F13" s="20"/>
      <c r="G13" s="11"/>
      <c r="H13" s="2"/>
    </row>
  </sheetData>
  <mergeCells count="2">
    <mergeCell ref="A1:H1"/>
    <mergeCell ref="A13:B13"/>
  </mergeCells>
  <pageMargins left="0.39370078740157483" right="0.19685039370078741" top="0.39370078740157483" bottom="0.39370078740157483" header="0.39370078740157483" footer="0.39370078740157483"/>
  <pageSetup paperSize="9" orientation="landscape" r:id="rId1"/>
  <headerFooter>
    <oddHeader>&amp;R&amp;"TH SarabunPSK,ธรรมดา"&amp;14เอกสารแนบท้ายหมายเลข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36"/>
  <sheetViews>
    <sheetView workbookViewId="0">
      <selection sqref="A1:I1"/>
    </sheetView>
  </sheetViews>
  <sheetFormatPr defaultRowHeight="17.25"/>
  <cols>
    <col min="1" max="1" width="5.625" style="2" customWidth="1"/>
    <col min="2" max="2" width="5.5" style="2" customWidth="1"/>
    <col min="3" max="4" width="13.875" style="2" customWidth="1"/>
    <col min="5" max="5" width="15.125" style="2" customWidth="1"/>
    <col min="6" max="6" width="15" style="8" customWidth="1"/>
    <col min="7" max="7" width="14.125" style="8" customWidth="1"/>
    <col min="8" max="8" width="14.25" style="8" customWidth="1"/>
    <col min="9" max="9" width="14.875" style="2" customWidth="1"/>
    <col min="10" max="16384" width="9" style="2"/>
  </cols>
  <sheetData>
    <row r="1" spans="1:15" ht="21">
      <c r="A1" s="98" t="s">
        <v>44</v>
      </c>
      <c r="B1" s="98"/>
      <c r="C1" s="98"/>
      <c r="D1" s="98"/>
      <c r="E1" s="98"/>
      <c r="F1" s="98"/>
      <c r="G1" s="98"/>
      <c r="H1" s="98"/>
      <c r="I1" s="98"/>
    </row>
    <row r="2" spans="1:15">
      <c r="A2" s="41" t="s">
        <v>45</v>
      </c>
      <c r="B2" s="41" t="s">
        <v>2</v>
      </c>
      <c r="C2" s="110" t="s">
        <v>46</v>
      </c>
      <c r="D2" s="111"/>
      <c r="E2" s="112"/>
      <c r="F2" s="110" t="s">
        <v>47</v>
      </c>
      <c r="G2" s="111"/>
      <c r="H2" s="111"/>
      <c r="I2" s="112"/>
    </row>
    <row r="3" spans="1:15">
      <c r="A3" s="42" t="s">
        <v>2</v>
      </c>
      <c r="B3" s="42" t="s">
        <v>3</v>
      </c>
      <c r="C3" s="21" t="s">
        <v>4</v>
      </c>
      <c r="D3" s="21" t="s">
        <v>5</v>
      </c>
      <c r="E3" s="21" t="s">
        <v>10</v>
      </c>
      <c r="F3" s="43" t="s">
        <v>48</v>
      </c>
      <c r="G3" s="43" t="s">
        <v>49</v>
      </c>
      <c r="H3" s="43" t="s">
        <v>50</v>
      </c>
      <c r="I3" s="21" t="s">
        <v>43</v>
      </c>
    </row>
    <row r="4" spans="1:15">
      <c r="A4" s="7">
        <v>1</v>
      </c>
      <c r="B4" s="7">
        <v>10</v>
      </c>
      <c r="C4" s="13">
        <v>1800000</v>
      </c>
      <c r="D4" s="13">
        <v>0</v>
      </c>
      <c r="E4" s="13">
        <f>SUM(C4:D4)</f>
        <v>1800000</v>
      </c>
      <c r="F4" s="13">
        <f>SUM(D4:E4)</f>
        <v>1800000</v>
      </c>
      <c r="G4" s="13">
        <v>0</v>
      </c>
      <c r="H4" s="13">
        <v>0</v>
      </c>
      <c r="I4" s="38">
        <f t="shared" ref="I4:I15" si="0">SUM(F4:H4)</f>
        <v>1800000</v>
      </c>
    </row>
    <row r="5" spans="1:15">
      <c r="A5" s="97" t="s">
        <v>13</v>
      </c>
      <c r="B5" s="97"/>
      <c r="C5" s="39">
        <f>SUM(C4)</f>
        <v>1800000</v>
      </c>
      <c r="D5" s="39">
        <f>SUM(D4)</f>
        <v>0</v>
      </c>
      <c r="E5" s="39">
        <f>SUM(E4)</f>
        <v>1800000</v>
      </c>
      <c r="F5" s="17">
        <f>SUM(F4)</f>
        <v>1800000</v>
      </c>
      <c r="G5" s="17">
        <v>0</v>
      </c>
      <c r="H5" s="17">
        <v>0</v>
      </c>
      <c r="I5" s="39">
        <f t="shared" si="0"/>
        <v>1800000</v>
      </c>
    </row>
    <row r="6" spans="1:15">
      <c r="A6" s="18">
        <v>2</v>
      </c>
      <c r="B6" s="19">
        <v>11</v>
      </c>
      <c r="C6" s="13">
        <v>900000</v>
      </c>
      <c r="D6" s="13">
        <v>50000</v>
      </c>
      <c r="E6" s="13">
        <f>SUM(C6:D6)</f>
        <v>950000</v>
      </c>
      <c r="F6" s="13">
        <v>950000</v>
      </c>
      <c r="G6" s="17">
        <v>0</v>
      </c>
      <c r="H6" s="17">
        <v>0</v>
      </c>
      <c r="I6" s="38">
        <f t="shared" si="0"/>
        <v>950000</v>
      </c>
    </row>
    <row r="7" spans="1:15">
      <c r="A7" s="110" t="s">
        <v>14</v>
      </c>
      <c r="B7" s="112"/>
      <c r="C7" s="39">
        <f>SUM(C6:C6)</f>
        <v>900000</v>
      </c>
      <c r="D7" s="39">
        <f>SUM(D6:D6)</f>
        <v>50000</v>
      </c>
      <c r="E7" s="39">
        <f>SUM(E6:E6)</f>
        <v>950000</v>
      </c>
      <c r="F7" s="17">
        <f>SUM(F6:F6)</f>
        <v>950000</v>
      </c>
      <c r="G7" s="17">
        <v>0</v>
      </c>
      <c r="H7" s="17">
        <v>0</v>
      </c>
      <c r="I7" s="39">
        <f t="shared" si="0"/>
        <v>950000</v>
      </c>
    </row>
    <row r="8" spans="1:15">
      <c r="A8" s="18">
        <v>3</v>
      </c>
      <c r="B8" s="7">
        <v>12</v>
      </c>
      <c r="C8" s="13">
        <v>750000</v>
      </c>
      <c r="D8" s="13">
        <v>32000</v>
      </c>
      <c r="E8" s="13">
        <f t="shared" ref="E8:E15" si="1">SUM(C8:D8)</f>
        <v>782000</v>
      </c>
      <c r="F8" s="13">
        <v>0</v>
      </c>
      <c r="G8" s="13">
        <v>750000</v>
      </c>
      <c r="H8" s="13">
        <v>32000</v>
      </c>
      <c r="I8" s="38">
        <f t="shared" si="0"/>
        <v>782000</v>
      </c>
    </row>
    <row r="9" spans="1:15">
      <c r="A9" s="15"/>
      <c r="B9" s="7">
        <v>13</v>
      </c>
      <c r="C9" s="13">
        <v>350000</v>
      </c>
      <c r="D9" s="13">
        <v>12000</v>
      </c>
      <c r="E9" s="13">
        <f t="shared" si="1"/>
        <v>362000</v>
      </c>
      <c r="F9" s="13">
        <v>0</v>
      </c>
      <c r="G9" s="13">
        <v>350000</v>
      </c>
      <c r="H9" s="13">
        <v>12000</v>
      </c>
      <c r="I9" s="38">
        <f t="shared" si="0"/>
        <v>362000</v>
      </c>
    </row>
    <row r="10" spans="1:15">
      <c r="A10" s="15"/>
      <c r="B10" s="7">
        <v>14</v>
      </c>
      <c r="C10" s="13">
        <v>250000</v>
      </c>
      <c r="D10" s="13">
        <v>0</v>
      </c>
      <c r="E10" s="13">
        <f t="shared" si="1"/>
        <v>250000</v>
      </c>
      <c r="F10" s="13">
        <v>0</v>
      </c>
      <c r="G10" s="13">
        <v>250000</v>
      </c>
      <c r="H10" s="13">
        <v>0</v>
      </c>
      <c r="I10" s="38">
        <f t="shared" si="0"/>
        <v>250000</v>
      </c>
    </row>
    <row r="11" spans="1:15">
      <c r="A11" s="15"/>
      <c r="B11" s="7">
        <v>15</v>
      </c>
      <c r="C11" s="13">
        <v>500000</v>
      </c>
      <c r="D11" s="13">
        <v>15000</v>
      </c>
      <c r="E11" s="13">
        <f t="shared" si="1"/>
        <v>515000</v>
      </c>
      <c r="F11" s="13">
        <v>0</v>
      </c>
      <c r="G11" s="13">
        <v>500000</v>
      </c>
      <c r="H11" s="13">
        <v>15000</v>
      </c>
      <c r="I11" s="38">
        <f t="shared" si="0"/>
        <v>515000</v>
      </c>
    </row>
    <row r="12" spans="1:15">
      <c r="A12" s="15"/>
      <c r="B12" s="7">
        <v>16</v>
      </c>
      <c r="C12" s="13">
        <v>800000</v>
      </c>
      <c r="D12" s="13">
        <v>40000</v>
      </c>
      <c r="E12" s="13">
        <f t="shared" si="1"/>
        <v>840000</v>
      </c>
      <c r="F12" s="13">
        <v>0</v>
      </c>
      <c r="G12" s="13">
        <v>800000</v>
      </c>
      <c r="H12" s="13">
        <v>40000</v>
      </c>
      <c r="I12" s="38">
        <f t="shared" si="0"/>
        <v>840000</v>
      </c>
    </row>
    <row r="13" spans="1:15">
      <c r="A13" s="15"/>
      <c r="B13" s="7">
        <v>17</v>
      </c>
      <c r="C13" s="13">
        <v>600000</v>
      </c>
      <c r="D13" s="13">
        <v>31000</v>
      </c>
      <c r="E13" s="13">
        <f t="shared" si="1"/>
        <v>631000</v>
      </c>
      <c r="F13" s="13">
        <v>0</v>
      </c>
      <c r="G13" s="13">
        <v>600000</v>
      </c>
      <c r="H13" s="13">
        <v>31000</v>
      </c>
      <c r="I13" s="38">
        <f t="shared" si="0"/>
        <v>631000</v>
      </c>
    </row>
    <row r="14" spans="1:15">
      <c r="A14" s="15"/>
      <c r="B14" s="7">
        <v>18</v>
      </c>
      <c r="C14" s="13">
        <v>450000</v>
      </c>
      <c r="D14" s="13">
        <v>15000</v>
      </c>
      <c r="E14" s="13">
        <f t="shared" si="1"/>
        <v>465000</v>
      </c>
      <c r="F14" s="13">
        <v>0</v>
      </c>
      <c r="G14" s="13">
        <v>450000</v>
      </c>
      <c r="H14" s="13">
        <v>15000</v>
      </c>
      <c r="I14" s="38">
        <f t="shared" si="0"/>
        <v>465000</v>
      </c>
    </row>
    <row r="15" spans="1:15">
      <c r="A15" s="16"/>
      <c r="B15" s="7">
        <v>19</v>
      </c>
      <c r="C15" s="13">
        <v>700000</v>
      </c>
      <c r="D15" s="13">
        <v>0</v>
      </c>
      <c r="E15" s="13">
        <f t="shared" si="1"/>
        <v>700000</v>
      </c>
      <c r="F15" s="13">
        <v>0</v>
      </c>
      <c r="G15" s="13">
        <v>700000</v>
      </c>
      <c r="H15" s="13">
        <v>0</v>
      </c>
      <c r="I15" s="38">
        <f t="shared" si="0"/>
        <v>700000</v>
      </c>
    </row>
    <row r="16" spans="1:15">
      <c r="A16" s="97" t="s">
        <v>15</v>
      </c>
      <c r="B16" s="97"/>
      <c r="C16" s="39">
        <f>SUM(C8:C15)</f>
        <v>4400000</v>
      </c>
      <c r="D16" s="39">
        <f>SUM(D8:D15)</f>
        <v>145000</v>
      </c>
      <c r="E16" s="39">
        <f>SUM(E8:E15)</f>
        <v>4545000</v>
      </c>
      <c r="F16" s="17">
        <v>0</v>
      </c>
      <c r="G16" s="17">
        <f>SUM(G8:G15)</f>
        <v>4400000</v>
      </c>
      <c r="H16" s="17">
        <f>SUM(H8:H15)</f>
        <v>145000</v>
      </c>
      <c r="I16" s="39">
        <f>SUM(I8:I15)</f>
        <v>4545000</v>
      </c>
      <c r="L16" s="90"/>
      <c r="M16" s="90"/>
      <c r="N16" s="90"/>
      <c r="O16" s="90"/>
    </row>
    <row r="17" spans="1:15">
      <c r="A17" s="7">
        <v>4</v>
      </c>
      <c r="B17" s="31">
        <v>20</v>
      </c>
      <c r="C17" s="13">
        <v>400000</v>
      </c>
      <c r="D17" s="13">
        <v>83000</v>
      </c>
      <c r="E17" s="13">
        <f>SUM(C17:D17)</f>
        <v>483000</v>
      </c>
      <c r="F17" s="13">
        <v>0</v>
      </c>
      <c r="G17" s="13">
        <v>400000</v>
      </c>
      <c r="H17" s="13">
        <v>83000</v>
      </c>
      <c r="I17" s="13">
        <f>SUM(G17:H17)</f>
        <v>483000</v>
      </c>
      <c r="L17" s="90"/>
      <c r="M17" s="72"/>
      <c r="N17" s="72"/>
      <c r="O17" s="90"/>
    </row>
    <row r="18" spans="1:15">
      <c r="A18" s="110" t="s">
        <v>17</v>
      </c>
      <c r="B18" s="112"/>
      <c r="C18" s="39">
        <f>SUM(C17)</f>
        <v>400000</v>
      </c>
      <c r="D18" s="39">
        <f>SUM(D17)</f>
        <v>83000</v>
      </c>
      <c r="E18" s="39">
        <f t="shared" ref="E18:E27" si="2">SUM(C18:D18)</f>
        <v>483000</v>
      </c>
      <c r="F18" s="17">
        <v>0</v>
      </c>
      <c r="G18" s="17">
        <f>SUM(G17)</f>
        <v>400000</v>
      </c>
      <c r="H18" s="17">
        <f>SUM(H17)</f>
        <v>83000</v>
      </c>
      <c r="I18" s="39">
        <f>SUM(F18:H18)</f>
        <v>483000</v>
      </c>
      <c r="L18" s="90"/>
      <c r="M18" s="72"/>
      <c r="N18" s="72"/>
      <c r="O18" s="90"/>
    </row>
    <row r="19" spans="1:15">
      <c r="A19" s="18">
        <v>5</v>
      </c>
      <c r="B19" s="7">
        <v>1</v>
      </c>
      <c r="C19" s="13">
        <v>25000</v>
      </c>
      <c r="D19" s="13">
        <v>2500</v>
      </c>
      <c r="E19" s="13">
        <f t="shared" si="2"/>
        <v>27500</v>
      </c>
      <c r="F19" s="17">
        <v>0</v>
      </c>
      <c r="G19" s="13">
        <v>25000</v>
      </c>
      <c r="H19" s="13">
        <v>2500</v>
      </c>
      <c r="I19" s="13">
        <f t="shared" ref="I19:I27" si="3">SUM(G19:H19)</f>
        <v>27500</v>
      </c>
      <c r="L19" s="90"/>
      <c r="M19" s="72"/>
      <c r="N19" s="72"/>
      <c r="O19" s="90"/>
    </row>
    <row r="20" spans="1:15">
      <c r="A20" s="15"/>
      <c r="B20" s="7">
        <v>2</v>
      </c>
      <c r="C20" s="13">
        <v>80000</v>
      </c>
      <c r="D20" s="13">
        <v>8000</v>
      </c>
      <c r="E20" s="13">
        <f t="shared" si="2"/>
        <v>88000</v>
      </c>
      <c r="F20" s="17">
        <v>0</v>
      </c>
      <c r="G20" s="13">
        <v>80000</v>
      </c>
      <c r="H20" s="13">
        <v>8000</v>
      </c>
      <c r="I20" s="13">
        <f t="shared" si="3"/>
        <v>88000</v>
      </c>
      <c r="L20" s="90"/>
      <c r="M20" s="72"/>
      <c r="N20" s="72"/>
      <c r="O20" s="90"/>
    </row>
    <row r="21" spans="1:15">
      <c r="A21" s="15"/>
      <c r="B21" s="7">
        <v>3</v>
      </c>
      <c r="C21" s="13">
        <v>52000</v>
      </c>
      <c r="D21" s="13">
        <v>5200</v>
      </c>
      <c r="E21" s="13">
        <f t="shared" si="2"/>
        <v>57200</v>
      </c>
      <c r="F21" s="17">
        <v>0</v>
      </c>
      <c r="G21" s="13">
        <v>52000</v>
      </c>
      <c r="H21" s="13">
        <v>5200</v>
      </c>
      <c r="I21" s="13">
        <f t="shared" si="3"/>
        <v>57200</v>
      </c>
      <c r="L21" s="90"/>
      <c r="M21" s="72"/>
      <c r="N21" s="72"/>
      <c r="O21" s="90"/>
    </row>
    <row r="22" spans="1:15">
      <c r="A22" s="15"/>
      <c r="B22" s="7">
        <v>4</v>
      </c>
      <c r="C22" s="13">
        <v>18000</v>
      </c>
      <c r="D22" s="13">
        <v>1800</v>
      </c>
      <c r="E22" s="13">
        <f t="shared" si="2"/>
        <v>19800</v>
      </c>
      <c r="F22" s="17">
        <v>0</v>
      </c>
      <c r="G22" s="13">
        <v>18000</v>
      </c>
      <c r="H22" s="13">
        <v>1800</v>
      </c>
      <c r="I22" s="13">
        <f t="shared" si="3"/>
        <v>19800</v>
      </c>
      <c r="L22" s="90"/>
      <c r="M22" s="72"/>
      <c r="N22" s="72"/>
      <c r="O22" s="90"/>
    </row>
    <row r="23" spans="1:15">
      <c r="A23" s="15"/>
      <c r="B23" s="7">
        <v>5</v>
      </c>
      <c r="C23" s="13">
        <v>30000</v>
      </c>
      <c r="D23" s="13">
        <v>3000</v>
      </c>
      <c r="E23" s="13">
        <f t="shared" si="2"/>
        <v>33000</v>
      </c>
      <c r="F23" s="17">
        <v>0</v>
      </c>
      <c r="G23" s="13">
        <v>30000</v>
      </c>
      <c r="H23" s="13">
        <v>3000</v>
      </c>
      <c r="I23" s="13">
        <f t="shared" si="3"/>
        <v>33000</v>
      </c>
      <c r="L23" s="90"/>
      <c r="M23" s="72"/>
      <c r="N23" s="72"/>
      <c r="O23" s="90"/>
    </row>
    <row r="24" spans="1:15">
      <c r="A24" s="15"/>
      <c r="B24" s="7">
        <v>6</v>
      </c>
      <c r="C24" s="13">
        <v>20000</v>
      </c>
      <c r="D24" s="13">
        <v>2000</v>
      </c>
      <c r="E24" s="13">
        <f t="shared" si="2"/>
        <v>22000</v>
      </c>
      <c r="F24" s="17">
        <v>0</v>
      </c>
      <c r="G24" s="13">
        <v>20000</v>
      </c>
      <c r="H24" s="13">
        <v>2000</v>
      </c>
      <c r="I24" s="13">
        <f t="shared" si="3"/>
        <v>22000</v>
      </c>
      <c r="L24" s="90"/>
      <c r="M24" s="72"/>
      <c r="N24" s="72"/>
      <c r="O24" s="90"/>
    </row>
    <row r="25" spans="1:15">
      <c r="A25" s="15"/>
      <c r="B25" s="7">
        <v>7</v>
      </c>
      <c r="C25" s="13">
        <v>70000</v>
      </c>
      <c r="D25" s="13">
        <v>9000</v>
      </c>
      <c r="E25" s="13">
        <f t="shared" si="2"/>
        <v>79000</v>
      </c>
      <c r="F25" s="17">
        <v>0</v>
      </c>
      <c r="G25" s="13">
        <v>70000</v>
      </c>
      <c r="H25" s="13">
        <v>9000</v>
      </c>
      <c r="I25" s="13">
        <f t="shared" si="3"/>
        <v>79000</v>
      </c>
      <c r="L25" s="90"/>
      <c r="M25" s="90"/>
      <c r="N25" s="90"/>
      <c r="O25" s="90"/>
    </row>
    <row r="26" spans="1:15">
      <c r="A26" s="15"/>
      <c r="B26" s="7">
        <v>8</v>
      </c>
      <c r="C26" s="13">
        <v>40000</v>
      </c>
      <c r="D26" s="13">
        <v>22000</v>
      </c>
      <c r="E26" s="13">
        <f t="shared" si="2"/>
        <v>62000</v>
      </c>
      <c r="F26" s="17">
        <v>0</v>
      </c>
      <c r="G26" s="13">
        <v>40000</v>
      </c>
      <c r="H26" s="13">
        <v>22000</v>
      </c>
      <c r="I26" s="13">
        <f t="shared" si="3"/>
        <v>62000</v>
      </c>
      <c r="L26" s="90"/>
      <c r="M26" s="90"/>
      <c r="N26" s="90"/>
      <c r="O26" s="90"/>
    </row>
    <row r="27" spans="1:15">
      <c r="A27" s="15"/>
      <c r="B27" s="7">
        <v>9</v>
      </c>
      <c r="C27" s="13">
        <v>20000</v>
      </c>
      <c r="D27" s="13">
        <v>2000</v>
      </c>
      <c r="E27" s="13">
        <f t="shared" si="2"/>
        <v>22000</v>
      </c>
      <c r="F27" s="17">
        <v>0</v>
      </c>
      <c r="G27" s="13">
        <v>20000</v>
      </c>
      <c r="H27" s="13">
        <v>2000</v>
      </c>
      <c r="I27" s="13">
        <f t="shared" si="3"/>
        <v>22000</v>
      </c>
      <c r="L27" s="90"/>
      <c r="M27" s="90"/>
      <c r="N27" s="90"/>
      <c r="O27" s="90"/>
    </row>
    <row r="28" spans="1:15">
      <c r="A28" s="110" t="s">
        <v>19</v>
      </c>
      <c r="B28" s="112"/>
      <c r="C28" s="39">
        <f>SUM(C19:C27)</f>
        <v>355000</v>
      </c>
      <c r="D28" s="39">
        <f>SUM(D19:D27)</f>
        <v>55500</v>
      </c>
      <c r="E28" s="39">
        <f>SUM(E19:E27)</f>
        <v>410500</v>
      </c>
      <c r="F28" s="17">
        <v>0</v>
      </c>
      <c r="G28" s="17">
        <f>SUM(G19:G27)</f>
        <v>355000</v>
      </c>
      <c r="H28" s="17">
        <f>SUM(H19:H27)</f>
        <v>55500</v>
      </c>
      <c r="I28" s="39">
        <f>SUM(F28:H28)</f>
        <v>410500</v>
      </c>
    </row>
    <row r="29" spans="1:15">
      <c r="A29" s="7">
        <v>6</v>
      </c>
      <c r="B29" s="7">
        <v>21</v>
      </c>
      <c r="C29" s="13">
        <v>800000</v>
      </c>
      <c r="D29" s="13">
        <v>75000</v>
      </c>
      <c r="E29" s="13">
        <f>SUM(C29:D29)</f>
        <v>875000</v>
      </c>
      <c r="F29" s="13">
        <v>0</v>
      </c>
      <c r="G29" s="13">
        <v>800000</v>
      </c>
      <c r="H29" s="13">
        <v>75000</v>
      </c>
      <c r="I29" s="13">
        <f>SUM(G29:H29)</f>
        <v>875000</v>
      </c>
    </row>
    <row r="30" spans="1:15">
      <c r="A30" s="110" t="s">
        <v>21</v>
      </c>
      <c r="B30" s="112"/>
      <c r="C30" s="39">
        <f>SUM(C29)</f>
        <v>800000</v>
      </c>
      <c r="D30" s="39">
        <f>SUM(D29)</f>
        <v>75000</v>
      </c>
      <c r="E30" s="39">
        <f t="shared" ref="E30" si="4">SUM(C30:D30)</f>
        <v>875000</v>
      </c>
      <c r="F30" s="17">
        <v>0</v>
      </c>
      <c r="G30" s="17">
        <f>SUM(G29)</f>
        <v>800000</v>
      </c>
      <c r="H30" s="17">
        <f>SUM(H29)</f>
        <v>75000</v>
      </c>
      <c r="I30" s="39">
        <f>SUM(I29)</f>
        <v>875000</v>
      </c>
    </row>
    <row r="31" spans="1:15">
      <c r="A31" s="18">
        <v>7</v>
      </c>
      <c r="B31" s="7">
        <v>22</v>
      </c>
      <c r="C31" s="13">
        <v>100000</v>
      </c>
      <c r="D31" s="13">
        <v>12000</v>
      </c>
      <c r="E31" s="13">
        <f>SUM(C31:D31)</f>
        <v>112000</v>
      </c>
      <c r="F31" s="17">
        <v>0</v>
      </c>
      <c r="G31" s="13">
        <v>100000</v>
      </c>
      <c r="H31" s="13">
        <v>12000</v>
      </c>
      <c r="I31" s="13">
        <f>SUM(G31:H31)</f>
        <v>112000</v>
      </c>
    </row>
    <row r="32" spans="1:15">
      <c r="A32" s="15"/>
      <c r="B32" s="7">
        <v>23</v>
      </c>
      <c r="C32" s="13">
        <v>200000</v>
      </c>
      <c r="D32" s="13">
        <v>25000</v>
      </c>
      <c r="E32" s="13">
        <f>SUM(C32:D32)</f>
        <v>225000</v>
      </c>
      <c r="F32" s="17">
        <v>0</v>
      </c>
      <c r="G32" s="13">
        <v>200000</v>
      </c>
      <c r="H32" s="13">
        <v>25000</v>
      </c>
      <c r="I32" s="13">
        <f>SUM(G32:H32)</f>
        <v>225000</v>
      </c>
    </row>
    <row r="33" spans="1:9">
      <c r="A33" s="15"/>
      <c r="B33" s="7">
        <v>24</v>
      </c>
      <c r="C33" s="13">
        <v>95000</v>
      </c>
      <c r="D33" s="13">
        <v>18000</v>
      </c>
      <c r="E33" s="13">
        <f>SUM(C33:D33)</f>
        <v>113000</v>
      </c>
      <c r="F33" s="17">
        <v>0</v>
      </c>
      <c r="G33" s="13">
        <v>95000</v>
      </c>
      <c r="H33" s="13">
        <v>18000</v>
      </c>
      <c r="I33" s="13">
        <f>SUM(G33:H33)</f>
        <v>113000</v>
      </c>
    </row>
    <row r="34" spans="1:9">
      <c r="A34" s="16"/>
      <c r="B34" s="7">
        <v>25</v>
      </c>
      <c r="C34" s="13">
        <v>57000</v>
      </c>
      <c r="D34" s="13">
        <v>13000</v>
      </c>
      <c r="E34" s="13">
        <f>SUM(C34:D34)</f>
        <v>70000</v>
      </c>
      <c r="F34" s="17">
        <v>0</v>
      </c>
      <c r="G34" s="13">
        <v>57000</v>
      </c>
      <c r="H34" s="13">
        <v>13000</v>
      </c>
      <c r="I34" s="13">
        <f>SUM(G34:H34)</f>
        <v>70000</v>
      </c>
    </row>
    <row r="35" spans="1:9" ht="15.75" customHeight="1">
      <c r="A35" s="110" t="s">
        <v>23</v>
      </c>
      <c r="B35" s="112"/>
      <c r="C35" s="39">
        <f>SUM(C31:C34)</f>
        <v>452000</v>
      </c>
      <c r="D35" s="39">
        <f>SUM(D31:D34)</f>
        <v>68000</v>
      </c>
      <c r="E35" s="39">
        <f>SUM(E31:E34)</f>
        <v>520000</v>
      </c>
      <c r="F35" s="17">
        <v>0</v>
      </c>
      <c r="G35" s="17">
        <f>SUM(G31:G34)</f>
        <v>452000</v>
      </c>
      <c r="H35" s="17">
        <f>SUM(H31:H34)</f>
        <v>68000</v>
      </c>
      <c r="I35" s="39">
        <f>SUM(I31:I34)</f>
        <v>520000</v>
      </c>
    </row>
    <row r="36" spans="1:9">
      <c r="A36" s="97" t="s">
        <v>55</v>
      </c>
      <c r="B36" s="97"/>
      <c r="C36" s="39">
        <f>C5+C7+C16+C18+C28+C30+C35</f>
        <v>9107000</v>
      </c>
      <c r="D36" s="39">
        <f>D5+D7+D16+D18+D28+D30+D35</f>
        <v>476500</v>
      </c>
      <c r="E36" s="39">
        <f>E5+E7+E16+E18+E28+E30+E35</f>
        <v>9583500</v>
      </c>
      <c r="F36" s="17">
        <f>F5+F7</f>
        <v>2750000</v>
      </c>
      <c r="G36" s="17">
        <f>G16+G18+G28+G30+G35</f>
        <v>6407000</v>
      </c>
      <c r="H36" s="17">
        <f>H16+H18+H28+H30+H35</f>
        <v>426500</v>
      </c>
      <c r="I36" s="17">
        <f>F36+G36+H36</f>
        <v>9583500</v>
      </c>
    </row>
  </sheetData>
  <mergeCells count="11">
    <mergeCell ref="A30:B30"/>
    <mergeCell ref="A35:B35"/>
    <mergeCell ref="A36:B36"/>
    <mergeCell ref="F2:I2"/>
    <mergeCell ref="A18:B18"/>
    <mergeCell ref="A28:B28"/>
    <mergeCell ref="A1:I1"/>
    <mergeCell ref="C2:E2"/>
    <mergeCell ref="A5:B5"/>
    <mergeCell ref="A7:B7"/>
    <mergeCell ref="A16:B16"/>
  </mergeCells>
  <pageMargins left="0.98425196850393704" right="0.19685039370078741" top="0.39370078740157483" bottom="0.39370078740157483" header="0.39370078740157483" footer="0.39370078740157483"/>
  <pageSetup paperSize="9" orientation="landscape" r:id="rId1"/>
  <headerFooter>
    <oddHeader>&amp;R&amp;"TH SarabunPSK,ธรรมดา"&amp;14เอกสารแนบท้ายหมายเลข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K39"/>
  <sheetViews>
    <sheetView workbookViewId="0">
      <selection activeCell="A2" sqref="A2:J2"/>
    </sheetView>
  </sheetViews>
  <sheetFormatPr defaultRowHeight="19.5"/>
  <cols>
    <col min="1" max="1" width="3.5" style="1" customWidth="1"/>
    <col min="2" max="2" width="18.625" style="1" customWidth="1"/>
    <col min="3" max="3" width="5.5" style="1" customWidth="1"/>
    <col min="4" max="4" width="15.125" style="1" customWidth="1"/>
    <col min="5" max="5" width="10.375" style="47" customWidth="1"/>
    <col min="6" max="6" width="11" style="47" customWidth="1"/>
    <col min="7" max="7" width="10" style="47" customWidth="1"/>
    <col min="8" max="8" width="10.5" style="47" customWidth="1"/>
    <col min="9" max="9" width="10.875" style="47" customWidth="1"/>
    <col min="10" max="10" width="10.125" style="47" customWidth="1"/>
    <col min="11" max="11" width="11.75" style="47" customWidth="1"/>
    <col min="12" max="16384" width="9" style="1"/>
  </cols>
  <sheetData>
    <row r="2" spans="1:11" ht="21">
      <c r="A2" s="113" t="s">
        <v>51</v>
      </c>
      <c r="B2" s="113"/>
      <c r="C2" s="113"/>
      <c r="D2" s="113"/>
      <c r="E2" s="113"/>
      <c r="F2" s="113"/>
      <c r="G2" s="113"/>
      <c r="H2" s="113"/>
      <c r="I2" s="113"/>
      <c r="J2" s="113"/>
      <c r="K2" s="73" t="s">
        <v>85</v>
      </c>
    </row>
    <row r="3" spans="1:11">
      <c r="A3" s="114" t="s">
        <v>1</v>
      </c>
      <c r="B3" s="115"/>
      <c r="C3" s="44" t="s">
        <v>2</v>
      </c>
      <c r="D3" s="44" t="s">
        <v>11</v>
      </c>
      <c r="E3" s="119" t="s">
        <v>134</v>
      </c>
      <c r="F3" s="121"/>
      <c r="G3" s="121"/>
      <c r="H3" s="121"/>
      <c r="I3" s="121"/>
      <c r="J3" s="121"/>
      <c r="K3" s="120"/>
    </row>
    <row r="4" spans="1:11">
      <c r="A4" s="65"/>
      <c r="B4" s="64"/>
      <c r="C4" s="68" t="s">
        <v>3</v>
      </c>
      <c r="D4" s="68"/>
      <c r="E4" s="119" t="s">
        <v>52</v>
      </c>
      <c r="F4" s="120"/>
      <c r="G4" s="119" t="s">
        <v>53</v>
      </c>
      <c r="H4" s="120"/>
      <c r="I4" s="119" t="s">
        <v>54</v>
      </c>
      <c r="J4" s="120"/>
      <c r="K4" s="75" t="s">
        <v>10</v>
      </c>
    </row>
    <row r="5" spans="1:11">
      <c r="A5" s="45"/>
      <c r="B5" s="66"/>
      <c r="C5" s="69"/>
      <c r="D5" s="67"/>
      <c r="E5" s="76" t="s">
        <v>83</v>
      </c>
      <c r="F5" s="76" t="s">
        <v>84</v>
      </c>
      <c r="G5" s="76" t="s">
        <v>83</v>
      </c>
      <c r="H5" s="76" t="s">
        <v>84</v>
      </c>
      <c r="I5" s="76" t="s">
        <v>83</v>
      </c>
      <c r="J5" s="76" t="s">
        <v>84</v>
      </c>
      <c r="K5" s="74"/>
    </row>
    <row r="6" spans="1:11">
      <c r="A6" s="61">
        <v>1</v>
      </c>
      <c r="B6" s="55" t="s">
        <v>70</v>
      </c>
      <c r="C6" s="70">
        <v>10</v>
      </c>
      <c r="D6" s="13" t="s">
        <v>56</v>
      </c>
      <c r="E6" s="71">
        <v>1800000</v>
      </c>
      <c r="F6" s="13">
        <v>0</v>
      </c>
      <c r="G6" s="13">
        <v>0</v>
      </c>
      <c r="H6" s="50">
        <v>0</v>
      </c>
      <c r="I6" s="50">
        <v>0</v>
      </c>
      <c r="J6" s="50">
        <v>0</v>
      </c>
      <c r="K6" s="50">
        <f>SUM(E6:J6)</f>
        <v>1800000</v>
      </c>
    </row>
    <row r="7" spans="1:11">
      <c r="A7" s="116" t="s">
        <v>13</v>
      </c>
      <c r="B7" s="116"/>
      <c r="C7" s="116"/>
      <c r="D7" s="117"/>
      <c r="E7" s="77">
        <f>SUM(E6)</f>
        <v>1800000</v>
      </c>
      <c r="F7" s="77"/>
      <c r="G7" s="77"/>
      <c r="H7" s="51"/>
      <c r="I7" s="51"/>
      <c r="J7" s="51"/>
      <c r="K7" s="51">
        <f>SUM(K6)</f>
        <v>1800000</v>
      </c>
    </row>
    <row r="8" spans="1:11">
      <c r="A8" s="52">
        <v>2</v>
      </c>
      <c r="B8" s="53" t="s">
        <v>81</v>
      </c>
      <c r="C8" s="18">
        <v>11</v>
      </c>
      <c r="D8" s="14" t="s">
        <v>57</v>
      </c>
      <c r="E8" s="34">
        <v>950000</v>
      </c>
      <c r="F8" s="34">
        <v>0</v>
      </c>
      <c r="G8" s="34">
        <v>0</v>
      </c>
      <c r="H8" s="59">
        <v>0</v>
      </c>
      <c r="I8" s="59">
        <v>0</v>
      </c>
      <c r="J8" s="60">
        <v>0</v>
      </c>
      <c r="K8" s="59">
        <f>SUM(E8:J8)</f>
        <v>950000</v>
      </c>
    </row>
    <row r="9" spans="1:11">
      <c r="A9" s="55"/>
      <c r="B9" s="55" t="s">
        <v>82</v>
      </c>
      <c r="C9" s="61"/>
      <c r="D9" s="55"/>
      <c r="E9" s="62"/>
      <c r="F9" s="62"/>
      <c r="G9" s="62"/>
      <c r="H9" s="62"/>
      <c r="I9" s="62"/>
      <c r="J9" s="63"/>
      <c r="K9" s="62"/>
    </row>
    <row r="10" spans="1:11">
      <c r="A10" s="118" t="s">
        <v>14</v>
      </c>
      <c r="B10" s="118"/>
      <c r="C10" s="118"/>
      <c r="D10" s="118"/>
      <c r="E10" s="78">
        <f>SUM(E8:E9)</f>
        <v>950000</v>
      </c>
      <c r="F10" s="78"/>
      <c r="G10" s="78"/>
      <c r="H10" s="51"/>
      <c r="I10" s="51"/>
      <c r="J10" s="51"/>
      <c r="K10" s="51">
        <f>SUM(K8:K9)</f>
        <v>950000</v>
      </c>
    </row>
    <row r="11" spans="1:11">
      <c r="A11" s="52">
        <v>3</v>
      </c>
      <c r="B11" s="53" t="s">
        <v>12</v>
      </c>
      <c r="C11" s="7">
        <v>12</v>
      </c>
      <c r="D11" s="12" t="s">
        <v>58</v>
      </c>
      <c r="E11" s="13">
        <v>125000</v>
      </c>
      <c r="F11" s="13">
        <v>125000</v>
      </c>
      <c r="G11" s="13">
        <v>125000</v>
      </c>
      <c r="H11" s="13">
        <v>125000</v>
      </c>
      <c r="I11" s="13">
        <v>125000</v>
      </c>
      <c r="J11" s="13">
        <v>125000</v>
      </c>
      <c r="K11" s="50">
        <f t="shared" ref="K11:K18" si="0">SUM(E11:J11)</f>
        <v>750000</v>
      </c>
    </row>
    <row r="12" spans="1:11">
      <c r="A12" s="54"/>
      <c r="B12" s="54"/>
      <c r="C12" s="7">
        <v>13</v>
      </c>
      <c r="D12" s="12" t="s">
        <v>59</v>
      </c>
      <c r="E12" s="13">
        <v>58333.33</v>
      </c>
      <c r="F12" s="13">
        <v>58333.33</v>
      </c>
      <c r="G12" s="13">
        <v>58333.33</v>
      </c>
      <c r="H12" s="13">
        <v>58333.33</v>
      </c>
      <c r="I12" s="13">
        <v>58333.33</v>
      </c>
      <c r="J12" s="13">
        <v>58333.35</v>
      </c>
      <c r="K12" s="50">
        <f t="shared" si="0"/>
        <v>350000</v>
      </c>
    </row>
    <row r="13" spans="1:11">
      <c r="A13" s="54"/>
      <c r="B13" s="54"/>
      <c r="C13" s="7">
        <v>14</v>
      </c>
      <c r="D13" s="12" t="s">
        <v>60</v>
      </c>
      <c r="E13" s="13">
        <v>41666.67</v>
      </c>
      <c r="F13" s="13">
        <v>41666.67</v>
      </c>
      <c r="G13" s="13">
        <v>41666.67</v>
      </c>
      <c r="H13" s="13">
        <v>41666.67</v>
      </c>
      <c r="I13" s="13">
        <v>41666.67</v>
      </c>
      <c r="J13" s="13">
        <v>41666.65</v>
      </c>
      <c r="K13" s="50">
        <f t="shared" si="0"/>
        <v>249999.99999999997</v>
      </c>
    </row>
    <row r="14" spans="1:11">
      <c r="A14" s="54"/>
      <c r="B14" s="54"/>
      <c r="C14" s="7">
        <v>15</v>
      </c>
      <c r="D14" s="12" t="s">
        <v>61</v>
      </c>
      <c r="E14" s="13">
        <v>83333.33</v>
      </c>
      <c r="F14" s="13">
        <v>83333.33</v>
      </c>
      <c r="G14" s="13">
        <v>83333.33</v>
      </c>
      <c r="H14" s="13">
        <v>83333.33</v>
      </c>
      <c r="I14" s="13">
        <v>83333.33</v>
      </c>
      <c r="J14" s="13">
        <v>83333.350000000006</v>
      </c>
      <c r="K14" s="50">
        <f t="shared" si="0"/>
        <v>500000</v>
      </c>
    </row>
    <row r="15" spans="1:11">
      <c r="A15" s="54"/>
      <c r="B15" s="54"/>
      <c r="C15" s="7">
        <v>16</v>
      </c>
      <c r="D15" s="12" t="s">
        <v>62</v>
      </c>
      <c r="E15" s="13">
        <v>133333.32999999999</v>
      </c>
      <c r="F15" s="13">
        <v>133333.32999999999</v>
      </c>
      <c r="G15" s="13">
        <v>133333.32999999999</v>
      </c>
      <c r="H15" s="13">
        <v>133333.32999999999</v>
      </c>
      <c r="I15" s="13">
        <v>133333.32999999999</v>
      </c>
      <c r="J15" s="13">
        <v>133333.35</v>
      </c>
      <c r="K15" s="50">
        <f t="shared" si="0"/>
        <v>799999.99999999988</v>
      </c>
    </row>
    <row r="16" spans="1:11">
      <c r="A16" s="54"/>
      <c r="B16" s="54"/>
      <c r="C16" s="7">
        <v>17</v>
      </c>
      <c r="D16" s="12" t="s">
        <v>63</v>
      </c>
      <c r="E16" s="13">
        <v>100000</v>
      </c>
      <c r="F16" s="13">
        <v>100000</v>
      </c>
      <c r="G16" s="13">
        <v>100000</v>
      </c>
      <c r="H16" s="13">
        <v>100000</v>
      </c>
      <c r="I16" s="13">
        <v>100000</v>
      </c>
      <c r="J16" s="13">
        <v>100000</v>
      </c>
      <c r="K16" s="50">
        <f t="shared" si="0"/>
        <v>600000</v>
      </c>
    </row>
    <row r="17" spans="1:11">
      <c r="A17" s="54"/>
      <c r="B17" s="54"/>
      <c r="C17" s="7">
        <v>18</v>
      </c>
      <c r="D17" s="12" t="s">
        <v>64</v>
      </c>
      <c r="E17" s="13">
        <v>75000</v>
      </c>
      <c r="F17" s="13">
        <v>75000</v>
      </c>
      <c r="G17" s="13">
        <v>75000</v>
      </c>
      <c r="H17" s="13">
        <v>75000</v>
      </c>
      <c r="I17" s="13">
        <v>75000</v>
      </c>
      <c r="J17" s="13">
        <v>75000</v>
      </c>
      <c r="K17" s="50">
        <f t="shared" si="0"/>
        <v>450000</v>
      </c>
    </row>
    <row r="18" spans="1:11">
      <c r="A18" s="55"/>
      <c r="B18" s="55"/>
      <c r="C18" s="7">
        <v>19</v>
      </c>
      <c r="D18" s="12" t="s">
        <v>65</v>
      </c>
      <c r="E18" s="13">
        <v>116666.67</v>
      </c>
      <c r="F18" s="13">
        <v>116666.67</v>
      </c>
      <c r="G18" s="13">
        <v>116666.67</v>
      </c>
      <c r="H18" s="13">
        <v>116666.67</v>
      </c>
      <c r="I18" s="13">
        <v>116666.67</v>
      </c>
      <c r="J18" s="13">
        <v>116666.65</v>
      </c>
      <c r="K18" s="50">
        <f t="shared" si="0"/>
        <v>700000</v>
      </c>
    </row>
    <row r="19" spans="1:11">
      <c r="A19" s="118" t="s">
        <v>15</v>
      </c>
      <c r="B19" s="118"/>
      <c r="C19" s="118"/>
      <c r="D19" s="118"/>
      <c r="E19" s="78">
        <f>SUM(E11:E18)</f>
        <v>733333.33000000007</v>
      </c>
      <c r="F19" s="78">
        <f>SUM(F11:F18)</f>
        <v>733333.33000000007</v>
      </c>
      <c r="G19" s="78">
        <f t="shared" ref="G19:J19" si="1">SUM(G11:G18)</f>
        <v>733333.33000000007</v>
      </c>
      <c r="H19" s="78">
        <f t="shared" si="1"/>
        <v>733333.33000000007</v>
      </c>
      <c r="I19" s="78">
        <f t="shared" si="1"/>
        <v>733333.33000000007</v>
      </c>
      <c r="J19" s="78">
        <f t="shared" si="1"/>
        <v>733333.35</v>
      </c>
      <c r="K19" s="51">
        <f>SUM(K11:K18)</f>
        <v>4400000</v>
      </c>
    </row>
    <row r="20" spans="1:11">
      <c r="A20" s="48">
        <v>4</v>
      </c>
      <c r="B20" s="49" t="s">
        <v>16</v>
      </c>
      <c r="C20" s="7">
        <v>20</v>
      </c>
      <c r="D20" s="13" t="s">
        <v>66</v>
      </c>
      <c r="E20" s="13">
        <v>66666.67</v>
      </c>
      <c r="F20" s="13">
        <v>66666.67</v>
      </c>
      <c r="G20" s="13">
        <v>66666.67</v>
      </c>
      <c r="H20" s="13">
        <v>66666.67</v>
      </c>
      <c r="I20" s="13">
        <v>66666.67</v>
      </c>
      <c r="J20" s="13">
        <v>66666.649999999994</v>
      </c>
      <c r="K20" s="50">
        <f>SUM(E20:J20)</f>
        <v>400000</v>
      </c>
    </row>
    <row r="21" spans="1:11">
      <c r="A21" s="116" t="s">
        <v>17</v>
      </c>
      <c r="B21" s="116"/>
      <c r="C21" s="118"/>
      <c r="D21" s="118"/>
      <c r="E21" s="78">
        <f>SUM(E20)</f>
        <v>66666.67</v>
      </c>
      <c r="F21" s="78">
        <f t="shared" ref="F21:G21" si="2">SUM(F20)</f>
        <v>66666.67</v>
      </c>
      <c r="G21" s="78">
        <f t="shared" si="2"/>
        <v>66666.67</v>
      </c>
      <c r="H21" s="51">
        <f>SUM(H20)</f>
        <v>66666.67</v>
      </c>
      <c r="I21" s="51">
        <f t="shared" ref="I21:K21" si="3">SUM(I20)</f>
        <v>66666.67</v>
      </c>
      <c r="J21" s="51">
        <f t="shared" si="3"/>
        <v>66666.649999999994</v>
      </c>
      <c r="K21" s="51">
        <f t="shared" si="3"/>
        <v>400000</v>
      </c>
    </row>
    <row r="22" spans="1:11">
      <c r="A22" s="56">
        <v>5</v>
      </c>
      <c r="B22" s="53" t="s">
        <v>18</v>
      </c>
      <c r="C22" s="7">
        <v>1</v>
      </c>
      <c r="D22" s="12" t="s">
        <v>67</v>
      </c>
      <c r="E22" s="13">
        <v>4166.67</v>
      </c>
      <c r="F22" s="13">
        <v>4166.67</v>
      </c>
      <c r="G22" s="13">
        <v>4166.67</v>
      </c>
      <c r="H22" s="13">
        <v>4166.67</v>
      </c>
      <c r="I22" s="13">
        <v>4166.67</v>
      </c>
      <c r="J22" s="13">
        <v>4166.6499999999996</v>
      </c>
      <c r="K22" s="50">
        <f t="shared" ref="K22:K30" si="4">SUM(E22:J22)</f>
        <v>25000</v>
      </c>
    </row>
    <row r="23" spans="1:11">
      <c r="A23" s="57"/>
      <c r="B23" s="54"/>
      <c r="C23" s="7">
        <v>2</v>
      </c>
      <c r="D23" s="12" t="s">
        <v>68</v>
      </c>
      <c r="E23" s="13">
        <v>13333.33</v>
      </c>
      <c r="F23" s="13">
        <v>13333.33</v>
      </c>
      <c r="G23" s="13">
        <v>13333.33</v>
      </c>
      <c r="H23" s="13">
        <v>13333.33</v>
      </c>
      <c r="I23" s="13">
        <v>13333.33</v>
      </c>
      <c r="J23" s="13">
        <v>13333.35</v>
      </c>
      <c r="K23" s="50">
        <f t="shared" si="4"/>
        <v>80000</v>
      </c>
    </row>
    <row r="24" spans="1:11">
      <c r="A24" s="57"/>
      <c r="B24" s="54"/>
      <c r="C24" s="7">
        <v>3</v>
      </c>
      <c r="D24" s="12" t="s">
        <v>69</v>
      </c>
      <c r="E24" s="13">
        <v>8666.67</v>
      </c>
      <c r="F24" s="13">
        <v>8666.67</v>
      </c>
      <c r="G24" s="13">
        <v>8666.67</v>
      </c>
      <c r="H24" s="13">
        <v>8666.67</v>
      </c>
      <c r="I24" s="13">
        <v>8666.67</v>
      </c>
      <c r="J24" s="13">
        <v>8666.65</v>
      </c>
      <c r="K24" s="50">
        <f t="shared" si="4"/>
        <v>52000</v>
      </c>
    </row>
    <row r="25" spans="1:11">
      <c r="A25" s="57"/>
      <c r="B25" s="54"/>
      <c r="C25" s="7">
        <v>4</v>
      </c>
      <c r="D25" s="12" t="s">
        <v>71</v>
      </c>
      <c r="E25" s="13">
        <v>3000</v>
      </c>
      <c r="F25" s="13">
        <v>3000</v>
      </c>
      <c r="G25" s="13">
        <v>3000</v>
      </c>
      <c r="H25" s="13">
        <v>3000</v>
      </c>
      <c r="I25" s="13">
        <v>3000</v>
      </c>
      <c r="J25" s="13">
        <v>3000</v>
      </c>
      <c r="K25" s="50">
        <f t="shared" si="4"/>
        <v>18000</v>
      </c>
    </row>
    <row r="26" spans="1:11">
      <c r="A26" s="57"/>
      <c r="B26" s="54"/>
      <c r="C26" s="7">
        <v>5</v>
      </c>
      <c r="D26" s="12" t="s">
        <v>72</v>
      </c>
      <c r="E26" s="13">
        <v>5000</v>
      </c>
      <c r="F26" s="13">
        <v>5000</v>
      </c>
      <c r="G26" s="13">
        <v>5000</v>
      </c>
      <c r="H26" s="13">
        <v>5000</v>
      </c>
      <c r="I26" s="13">
        <v>5000</v>
      </c>
      <c r="J26" s="13">
        <v>5000</v>
      </c>
      <c r="K26" s="50">
        <f t="shared" si="4"/>
        <v>30000</v>
      </c>
    </row>
    <row r="27" spans="1:11">
      <c r="A27" s="58"/>
      <c r="B27" s="55"/>
      <c r="C27" s="7">
        <v>6</v>
      </c>
      <c r="D27" s="12" t="s">
        <v>73</v>
      </c>
      <c r="E27" s="13">
        <v>3333.33</v>
      </c>
      <c r="F27" s="13">
        <v>3333.33</v>
      </c>
      <c r="G27" s="13">
        <v>3333.33</v>
      </c>
      <c r="H27" s="13">
        <v>3333.33</v>
      </c>
      <c r="I27" s="13">
        <v>3333.33</v>
      </c>
      <c r="J27" s="13">
        <v>3333.35</v>
      </c>
      <c r="K27" s="50">
        <f t="shared" si="4"/>
        <v>20000</v>
      </c>
    </row>
    <row r="28" spans="1:11">
      <c r="A28" s="89"/>
      <c r="B28" s="53"/>
      <c r="C28" s="7">
        <v>7</v>
      </c>
      <c r="D28" s="12" t="s">
        <v>74</v>
      </c>
      <c r="E28" s="13">
        <v>11666.67</v>
      </c>
      <c r="F28" s="13">
        <v>11666.67</v>
      </c>
      <c r="G28" s="13">
        <v>11666.67</v>
      </c>
      <c r="H28" s="13">
        <v>11666.67</v>
      </c>
      <c r="I28" s="13">
        <v>11666.67</v>
      </c>
      <c r="J28" s="13">
        <v>11666.65</v>
      </c>
      <c r="K28" s="50">
        <f t="shared" si="4"/>
        <v>70000</v>
      </c>
    </row>
    <row r="29" spans="1:11">
      <c r="A29" s="57"/>
      <c r="B29" s="54"/>
      <c r="C29" s="7">
        <v>8</v>
      </c>
      <c r="D29" s="12" t="s">
        <v>75</v>
      </c>
      <c r="E29" s="13">
        <v>6666.67</v>
      </c>
      <c r="F29" s="13">
        <v>6666.67</v>
      </c>
      <c r="G29" s="13">
        <v>6666.67</v>
      </c>
      <c r="H29" s="13">
        <v>6666.67</v>
      </c>
      <c r="I29" s="13">
        <v>6666.67</v>
      </c>
      <c r="J29" s="13">
        <v>6666.65</v>
      </c>
      <c r="K29" s="50">
        <f t="shared" si="4"/>
        <v>40000</v>
      </c>
    </row>
    <row r="30" spans="1:11">
      <c r="A30" s="58"/>
      <c r="B30" s="55"/>
      <c r="C30" s="7">
        <v>9</v>
      </c>
      <c r="D30" s="12" t="s">
        <v>76</v>
      </c>
      <c r="E30" s="13">
        <v>3333.33</v>
      </c>
      <c r="F30" s="13">
        <v>3333.33</v>
      </c>
      <c r="G30" s="13">
        <v>3333.33</v>
      </c>
      <c r="H30" s="13">
        <v>3333.33</v>
      </c>
      <c r="I30" s="13">
        <v>3333.33</v>
      </c>
      <c r="J30" s="13">
        <v>3333.35</v>
      </c>
      <c r="K30" s="50">
        <f t="shared" si="4"/>
        <v>20000</v>
      </c>
    </row>
    <row r="31" spans="1:11">
      <c r="A31" s="118" t="s">
        <v>19</v>
      </c>
      <c r="B31" s="118"/>
      <c r="C31" s="118"/>
      <c r="D31" s="118"/>
      <c r="E31" s="78">
        <f t="shared" ref="E31:K31" si="5">SUM(E22:E30)</f>
        <v>59166.67</v>
      </c>
      <c r="F31" s="78">
        <f t="shared" si="5"/>
        <v>59166.67</v>
      </c>
      <c r="G31" s="78">
        <f t="shared" si="5"/>
        <v>59166.67</v>
      </c>
      <c r="H31" s="78">
        <f t="shared" si="5"/>
        <v>59166.67</v>
      </c>
      <c r="I31" s="78">
        <f t="shared" si="5"/>
        <v>59166.67</v>
      </c>
      <c r="J31" s="78">
        <f t="shared" si="5"/>
        <v>59166.65</v>
      </c>
      <c r="K31" s="51">
        <f t="shared" si="5"/>
        <v>355000</v>
      </c>
    </row>
    <row r="32" spans="1:11">
      <c r="A32" s="48">
        <v>6</v>
      </c>
      <c r="B32" s="49" t="s">
        <v>20</v>
      </c>
      <c r="C32" s="7">
        <v>21</v>
      </c>
      <c r="D32" s="12" t="s">
        <v>77</v>
      </c>
      <c r="E32" s="13">
        <v>133333.32999999999</v>
      </c>
      <c r="F32" s="13">
        <v>133333.32999999999</v>
      </c>
      <c r="G32" s="13">
        <v>133333.32999999999</v>
      </c>
      <c r="H32" s="13">
        <v>133333.32999999999</v>
      </c>
      <c r="I32" s="13">
        <v>133333.32999999999</v>
      </c>
      <c r="J32" s="13">
        <v>133333.35</v>
      </c>
      <c r="K32" s="50">
        <f>SUM(E32:J32)</f>
        <v>799999.99999999988</v>
      </c>
    </row>
    <row r="33" spans="1:11">
      <c r="A33" s="118" t="s">
        <v>21</v>
      </c>
      <c r="B33" s="118"/>
      <c r="C33" s="118"/>
      <c r="D33" s="118"/>
      <c r="E33" s="78">
        <f>SUM(E32)</f>
        <v>133333.32999999999</v>
      </c>
      <c r="F33" s="78">
        <f t="shared" ref="F33:G33" si="6">SUM(F32)</f>
        <v>133333.32999999999</v>
      </c>
      <c r="G33" s="78">
        <f t="shared" si="6"/>
        <v>133333.32999999999</v>
      </c>
      <c r="H33" s="51">
        <f>SUM(H32)</f>
        <v>133333.32999999999</v>
      </c>
      <c r="I33" s="51">
        <f t="shared" ref="I33:J33" si="7">SUM(I32)</f>
        <v>133333.32999999999</v>
      </c>
      <c r="J33" s="51">
        <f t="shared" si="7"/>
        <v>133333.35</v>
      </c>
      <c r="K33" s="51">
        <f>SUM(K32)</f>
        <v>799999.99999999988</v>
      </c>
    </row>
    <row r="34" spans="1:11">
      <c r="A34" s="52">
        <v>7</v>
      </c>
      <c r="B34" s="53" t="s">
        <v>22</v>
      </c>
      <c r="C34" s="7">
        <v>22</v>
      </c>
      <c r="D34" s="12" t="s">
        <v>78</v>
      </c>
      <c r="E34" s="13">
        <v>16666.669999999998</v>
      </c>
      <c r="F34" s="13">
        <v>16666.669999999998</v>
      </c>
      <c r="G34" s="13">
        <v>16666.669999999998</v>
      </c>
      <c r="H34" s="13">
        <v>16666.669999999998</v>
      </c>
      <c r="I34" s="13">
        <v>16666.669999999998</v>
      </c>
      <c r="J34" s="13">
        <v>16666.650000000001</v>
      </c>
      <c r="K34" s="50">
        <f>SUM(E34:J34)</f>
        <v>100000</v>
      </c>
    </row>
    <row r="35" spans="1:11">
      <c r="A35" s="54"/>
      <c r="B35" s="54"/>
      <c r="C35" s="7">
        <v>23</v>
      </c>
      <c r="D35" s="12" t="s">
        <v>79</v>
      </c>
      <c r="E35" s="13">
        <v>33333.33</v>
      </c>
      <c r="F35" s="13">
        <v>33333.33</v>
      </c>
      <c r="G35" s="13">
        <v>33333.33</v>
      </c>
      <c r="H35" s="13">
        <v>33333.33</v>
      </c>
      <c r="I35" s="13">
        <v>33333.33</v>
      </c>
      <c r="J35" s="13">
        <v>33333.35</v>
      </c>
      <c r="K35" s="50">
        <f>SUM(E35:J35)</f>
        <v>200000.00000000003</v>
      </c>
    </row>
    <row r="36" spans="1:11">
      <c r="A36" s="54"/>
      <c r="B36" s="54"/>
      <c r="C36" s="7">
        <v>24</v>
      </c>
      <c r="D36" s="12" t="s">
        <v>25</v>
      </c>
      <c r="E36" s="13">
        <v>15833.33</v>
      </c>
      <c r="F36" s="13">
        <v>15833.33</v>
      </c>
      <c r="G36" s="13">
        <v>15833.33</v>
      </c>
      <c r="H36" s="13">
        <v>15833.33</v>
      </c>
      <c r="I36" s="13">
        <v>15833.33</v>
      </c>
      <c r="J36" s="13">
        <v>15833.35</v>
      </c>
      <c r="K36" s="50">
        <f>SUM(E36:J36)</f>
        <v>95000</v>
      </c>
    </row>
    <row r="37" spans="1:11">
      <c r="A37" s="55"/>
      <c r="B37" s="55"/>
      <c r="C37" s="7">
        <v>25</v>
      </c>
      <c r="D37" s="12" t="s">
        <v>80</v>
      </c>
      <c r="E37" s="13">
        <v>9500</v>
      </c>
      <c r="F37" s="13">
        <v>9500</v>
      </c>
      <c r="G37" s="13">
        <v>9500</v>
      </c>
      <c r="H37" s="13">
        <v>9500</v>
      </c>
      <c r="I37" s="13">
        <v>9500</v>
      </c>
      <c r="J37" s="13">
        <v>9500</v>
      </c>
      <c r="K37" s="50">
        <f>SUM(E37:J37)</f>
        <v>57000</v>
      </c>
    </row>
    <row r="38" spans="1:11">
      <c r="A38" s="118" t="s">
        <v>23</v>
      </c>
      <c r="B38" s="118"/>
      <c r="C38" s="118"/>
      <c r="D38" s="118"/>
      <c r="E38" s="78">
        <f>SUM(E34:E37)</f>
        <v>75333.33</v>
      </c>
      <c r="F38" s="78">
        <f t="shared" ref="F38:J38" si="8">SUM(F34:F37)</f>
        <v>75333.33</v>
      </c>
      <c r="G38" s="78">
        <f t="shared" si="8"/>
        <v>75333.33</v>
      </c>
      <c r="H38" s="78">
        <f t="shared" si="8"/>
        <v>75333.33</v>
      </c>
      <c r="I38" s="78">
        <f t="shared" si="8"/>
        <v>75333.33</v>
      </c>
      <c r="J38" s="78">
        <f t="shared" si="8"/>
        <v>75333.350000000006</v>
      </c>
      <c r="K38" s="51">
        <f>SUM(K34:K37)</f>
        <v>452000</v>
      </c>
    </row>
    <row r="39" spans="1:11">
      <c r="A39" s="118" t="s">
        <v>55</v>
      </c>
      <c r="B39" s="118"/>
      <c r="C39" s="118"/>
      <c r="D39" s="118"/>
      <c r="E39" s="78">
        <f t="shared" ref="E39:K39" si="9">E7+E10+E19+E21+E31+E33+E38</f>
        <v>3817833.33</v>
      </c>
      <c r="F39" s="78">
        <f t="shared" si="9"/>
        <v>1067833.33</v>
      </c>
      <c r="G39" s="78">
        <f t="shared" si="9"/>
        <v>1067833.33</v>
      </c>
      <c r="H39" s="78">
        <f t="shared" si="9"/>
        <v>1067833.33</v>
      </c>
      <c r="I39" s="78">
        <f t="shared" si="9"/>
        <v>1067833.33</v>
      </c>
      <c r="J39" s="78">
        <f t="shared" si="9"/>
        <v>1067833.3500000001</v>
      </c>
      <c r="K39" s="51">
        <f t="shared" si="9"/>
        <v>9157000</v>
      </c>
    </row>
  </sheetData>
  <mergeCells count="14">
    <mergeCell ref="A33:D33"/>
    <mergeCell ref="A38:D38"/>
    <mergeCell ref="A39:D39"/>
    <mergeCell ref="A19:D19"/>
    <mergeCell ref="A21:D21"/>
    <mergeCell ref="A31:D31"/>
    <mergeCell ref="A2:J2"/>
    <mergeCell ref="A3:B3"/>
    <mergeCell ref="A7:D7"/>
    <mergeCell ref="A10:D10"/>
    <mergeCell ref="E4:F4"/>
    <mergeCell ref="G4:H4"/>
    <mergeCell ref="I4:J4"/>
    <mergeCell ref="E3:K3"/>
  </mergeCells>
  <pageMargins left="1.1811023622047245" right="0.19685039370078741" top="0.39370078740157483" bottom="0.39370078740157483" header="0.39370078740157483" footer="0.39370078740157483"/>
  <pageSetup paperSize="9" orientation="landscape" r:id="rId1"/>
  <headerFooter>
    <oddHeader>&amp;Rเอกสารแนบท้ายหมายเลข 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sqref="A1:E1"/>
    </sheetView>
  </sheetViews>
  <sheetFormatPr defaultRowHeight="19.5"/>
  <cols>
    <col min="1" max="1" width="40.25" style="1" customWidth="1"/>
    <col min="2" max="2" width="13.125" style="47" customWidth="1"/>
    <col min="3" max="3" width="12.125" style="47" customWidth="1"/>
    <col min="4" max="4" width="13.125" style="47" customWidth="1"/>
    <col min="5" max="5" width="13.25" style="47" customWidth="1"/>
    <col min="6" max="16384" width="9" style="1"/>
  </cols>
  <sheetData>
    <row r="1" spans="1:5" ht="21">
      <c r="A1" s="108" t="s">
        <v>86</v>
      </c>
      <c r="B1" s="108"/>
      <c r="C1" s="108"/>
      <c r="D1" s="108"/>
      <c r="E1" s="108"/>
    </row>
    <row r="2" spans="1:5">
      <c r="A2" s="85" t="s">
        <v>89</v>
      </c>
      <c r="B2" s="86" t="s">
        <v>87</v>
      </c>
      <c r="C2" s="86" t="s">
        <v>53</v>
      </c>
      <c r="D2" s="86" t="s">
        <v>88</v>
      </c>
      <c r="E2" s="86" t="s">
        <v>10</v>
      </c>
    </row>
    <row r="3" spans="1:5">
      <c r="A3" s="79" t="s">
        <v>90</v>
      </c>
      <c r="B3" s="82"/>
      <c r="C3" s="82"/>
      <c r="D3" s="82"/>
      <c r="E3" s="82"/>
    </row>
    <row r="4" spans="1:5">
      <c r="A4" s="79" t="s">
        <v>91</v>
      </c>
      <c r="B4" s="82"/>
      <c r="C4" s="82"/>
      <c r="D4" s="82"/>
      <c r="E4" s="82"/>
    </row>
    <row r="5" spans="1:5">
      <c r="A5" s="80" t="s">
        <v>92</v>
      </c>
      <c r="B5" s="82">
        <v>1400000</v>
      </c>
      <c r="C5" s="82">
        <v>1440000</v>
      </c>
      <c r="D5" s="82">
        <v>1460000</v>
      </c>
      <c r="E5" s="82">
        <f>SUM(B5:D5)</f>
        <v>4300000</v>
      </c>
    </row>
    <row r="6" spans="1:5">
      <c r="A6" s="80" t="s">
        <v>93</v>
      </c>
      <c r="B6" s="82">
        <v>350000</v>
      </c>
      <c r="C6" s="82">
        <v>360000</v>
      </c>
      <c r="D6" s="82">
        <v>365000</v>
      </c>
      <c r="E6" s="82">
        <f t="shared" ref="E6:E9" si="0">SUM(B6:D6)</f>
        <v>1075000</v>
      </c>
    </row>
    <row r="7" spans="1:5">
      <c r="A7" s="80" t="s">
        <v>94</v>
      </c>
      <c r="B7" s="82">
        <v>350000</v>
      </c>
      <c r="C7" s="82">
        <v>360000</v>
      </c>
      <c r="D7" s="82">
        <v>365000</v>
      </c>
      <c r="E7" s="82">
        <f t="shared" si="0"/>
        <v>1075000</v>
      </c>
    </row>
    <row r="8" spans="1:5">
      <c r="A8" s="80" t="s">
        <v>95</v>
      </c>
      <c r="B8" s="82">
        <v>700000</v>
      </c>
      <c r="C8" s="82">
        <v>720000</v>
      </c>
      <c r="D8" s="82">
        <v>730000</v>
      </c>
      <c r="E8" s="82">
        <f t="shared" si="0"/>
        <v>2150000</v>
      </c>
    </row>
    <row r="9" spans="1:5">
      <c r="A9" s="80" t="s">
        <v>96</v>
      </c>
      <c r="B9" s="82">
        <v>700000</v>
      </c>
      <c r="C9" s="82">
        <v>720000</v>
      </c>
      <c r="D9" s="82">
        <v>730000</v>
      </c>
      <c r="E9" s="82">
        <f t="shared" si="0"/>
        <v>2150000</v>
      </c>
    </row>
    <row r="10" spans="1:5">
      <c r="A10" s="81" t="s">
        <v>97</v>
      </c>
      <c r="B10" s="84">
        <f>SUM(B5:B9)</f>
        <v>3500000</v>
      </c>
      <c r="C10" s="84">
        <f>SUM(C5:C9)</f>
        <v>3600000</v>
      </c>
      <c r="D10" s="84">
        <f>SUM(D5:D9)</f>
        <v>3650000</v>
      </c>
      <c r="E10" s="84">
        <f>SUM(E5:E9)</f>
        <v>10750000</v>
      </c>
    </row>
    <row r="11" spans="1:5" ht="20.25" thickBot="1">
      <c r="A11" s="87" t="s">
        <v>114</v>
      </c>
      <c r="B11" s="88">
        <f>SUM(B10)</f>
        <v>3500000</v>
      </c>
      <c r="C11" s="88">
        <f t="shared" ref="C11:E11" si="1">SUM(C10)</f>
        <v>3600000</v>
      </c>
      <c r="D11" s="88">
        <f t="shared" si="1"/>
        <v>3650000</v>
      </c>
      <c r="E11" s="88">
        <f t="shared" si="1"/>
        <v>10750000</v>
      </c>
    </row>
    <row r="12" spans="1:5" ht="20.25" thickTop="1">
      <c r="A12" s="79" t="s">
        <v>106</v>
      </c>
      <c r="B12" s="83"/>
      <c r="C12" s="83"/>
      <c r="D12" s="83"/>
      <c r="E12" s="83"/>
    </row>
    <row r="13" spans="1:5">
      <c r="A13" s="79" t="s">
        <v>113</v>
      </c>
      <c r="B13" s="83"/>
      <c r="C13" s="83"/>
      <c r="D13" s="83"/>
      <c r="E13" s="83"/>
    </row>
    <row r="14" spans="1:5">
      <c r="A14" s="80" t="s">
        <v>116</v>
      </c>
      <c r="B14" s="82">
        <v>350000</v>
      </c>
      <c r="C14" s="82">
        <v>355000</v>
      </c>
      <c r="D14" s="82">
        <v>360000</v>
      </c>
      <c r="E14" s="82">
        <f>SUM(B14:D14)</f>
        <v>1065000</v>
      </c>
    </row>
    <row r="15" spans="1:5">
      <c r="A15" s="80" t="s">
        <v>108</v>
      </c>
      <c r="B15" s="82">
        <v>150000</v>
      </c>
      <c r="C15" s="82">
        <v>152000</v>
      </c>
      <c r="D15" s="82">
        <v>153000</v>
      </c>
      <c r="E15" s="82">
        <f t="shared" ref="E15:E19" si="2">SUM(B15:D15)</f>
        <v>455000</v>
      </c>
    </row>
    <row r="16" spans="1:5">
      <c r="A16" s="80" t="s">
        <v>109</v>
      </c>
      <c r="B16" s="82">
        <v>240000</v>
      </c>
      <c r="C16" s="82">
        <v>240000</v>
      </c>
      <c r="D16" s="82">
        <v>240000</v>
      </c>
      <c r="E16" s="82">
        <f t="shared" si="2"/>
        <v>720000</v>
      </c>
    </row>
    <row r="17" spans="1:5">
      <c r="A17" s="80" t="s">
        <v>110</v>
      </c>
      <c r="B17" s="82">
        <v>150000</v>
      </c>
      <c r="C17" s="82">
        <v>150000</v>
      </c>
      <c r="D17" s="82">
        <v>150000</v>
      </c>
      <c r="E17" s="82">
        <f t="shared" si="2"/>
        <v>450000</v>
      </c>
    </row>
    <row r="18" spans="1:5">
      <c r="A18" s="80" t="s">
        <v>111</v>
      </c>
      <c r="B18" s="82">
        <v>100000</v>
      </c>
      <c r="C18" s="82">
        <v>100000</v>
      </c>
      <c r="D18" s="82">
        <v>100000</v>
      </c>
      <c r="E18" s="82">
        <f t="shared" si="2"/>
        <v>300000</v>
      </c>
    </row>
    <row r="19" spans="1:5">
      <c r="A19" s="80" t="s">
        <v>131</v>
      </c>
      <c r="B19" s="82">
        <v>24500</v>
      </c>
      <c r="C19" s="82">
        <v>24600</v>
      </c>
      <c r="D19" s="82">
        <v>24800</v>
      </c>
      <c r="E19" s="82">
        <f t="shared" si="2"/>
        <v>73900</v>
      </c>
    </row>
    <row r="20" spans="1:5">
      <c r="A20" s="79" t="s">
        <v>112</v>
      </c>
      <c r="B20" s="83">
        <f>SUM(B14:B19)</f>
        <v>1014500</v>
      </c>
      <c r="C20" s="83">
        <f>SUM(C14:C19)</f>
        <v>1021600</v>
      </c>
      <c r="D20" s="83">
        <f>SUM(D14:D19)</f>
        <v>1027800</v>
      </c>
      <c r="E20" s="83">
        <f>SUM(E14:E19)</f>
        <v>3063900</v>
      </c>
    </row>
    <row r="21" spans="1:5">
      <c r="A21" s="79" t="s">
        <v>107</v>
      </c>
      <c r="B21" s="82"/>
      <c r="C21" s="82"/>
      <c r="D21" s="82"/>
      <c r="E21" s="82"/>
    </row>
    <row r="22" spans="1:5">
      <c r="A22" s="80" t="s">
        <v>98</v>
      </c>
      <c r="B22" s="82">
        <v>0</v>
      </c>
      <c r="C22" s="82">
        <v>0</v>
      </c>
      <c r="D22" s="82">
        <v>0</v>
      </c>
      <c r="E22" s="82">
        <f>SUM(B22:D22)</f>
        <v>0</v>
      </c>
    </row>
    <row r="23" spans="1:5">
      <c r="A23" s="80" t="s">
        <v>99</v>
      </c>
      <c r="B23" s="82">
        <v>0</v>
      </c>
      <c r="C23" s="82">
        <v>0</v>
      </c>
      <c r="D23" s="82">
        <v>0</v>
      </c>
      <c r="E23" s="82">
        <f>SUM(B23:D23)</f>
        <v>0</v>
      </c>
    </row>
    <row r="24" spans="1:5">
      <c r="A24" s="80" t="s">
        <v>100</v>
      </c>
      <c r="B24" s="82">
        <v>1466666.66</v>
      </c>
      <c r="C24" s="82">
        <v>1466666.66</v>
      </c>
      <c r="D24" s="82">
        <v>1466666.68</v>
      </c>
      <c r="E24" s="82">
        <f t="shared" ref="E24:E28" si="3">SUM(B24:D24)</f>
        <v>4400000</v>
      </c>
    </row>
    <row r="25" spans="1:5">
      <c r="A25" s="80" t="s">
        <v>101</v>
      </c>
      <c r="B25" s="82">
        <v>133333.34</v>
      </c>
      <c r="C25" s="82">
        <v>133333.34</v>
      </c>
      <c r="D25" s="82">
        <v>133333.32</v>
      </c>
      <c r="E25" s="82">
        <f t="shared" si="3"/>
        <v>400000</v>
      </c>
    </row>
    <row r="26" spans="1:5">
      <c r="A26" s="80" t="s">
        <v>102</v>
      </c>
      <c r="B26" s="82">
        <v>118333.34</v>
      </c>
      <c r="C26" s="82">
        <v>118333.34</v>
      </c>
      <c r="D26" s="82">
        <v>118333.32</v>
      </c>
      <c r="E26" s="82">
        <f t="shared" si="3"/>
        <v>355000</v>
      </c>
    </row>
    <row r="27" spans="1:5">
      <c r="A27" s="80" t="s">
        <v>103</v>
      </c>
      <c r="B27" s="82">
        <v>266666.65999999997</v>
      </c>
      <c r="C27" s="82">
        <v>266666.65999999997</v>
      </c>
      <c r="D27" s="82">
        <v>266666.68</v>
      </c>
      <c r="E27" s="82">
        <f t="shared" si="3"/>
        <v>800000</v>
      </c>
    </row>
    <row r="28" spans="1:5">
      <c r="A28" s="80" t="s">
        <v>104</v>
      </c>
      <c r="B28" s="82">
        <v>150666.66</v>
      </c>
      <c r="C28" s="82">
        <v>150666.66</v>
      </c>
      <c r="D28" s="82">
        <v>150666.68</v>
      </c>
      <c r="E28" s="82">
        <f t="shared" si="3"/>
        <v>452000</v>
      </c>
    </row>
    <row r="29" spans="1:5">
      <c r="A29" s="80" t="s">
        <v>132</v>
      </c>
      <c r="B29" s="82">
        <v>27500</v>
      </c>
      <c r="C29" s="82">
        <v>0</v>
      </c>
      <c r="D29" s="82">
        <v>0</v>
      </c>
      <c r="E29" s="82">
        <f>SUM(B29:D29)</f>
        <v>27500</v>
      </c>
    </row>
    <row r="30" spans="1:5">
      <c r="A30" s="81" t="s">
        <v>105</v>
      </c>
      <c r="B30" s="84">
        <f>SUM(B22:B29)</f>
        <v>2163166.66</v>
      </c>
      <c r="C30" s="84">
        <f>SUM(C22:C29)</f>
        <v>2135666.66</v>
      </c>
      <c r="D30" s="84">
        <f>SUM(D22:D29)</f>
        <v>2135666.6800000002</v>
      </c>
      <c r="E30" s="84">
        <f>SUM(E22:E29)</f>
        <v>6434500</v>
      </c>
    </row>
    <row r="31" spans="1:5" ht="20.25" thickBot="1">
      <c r="A31" s="87" t="s">
        <v>115</v>
      </c>
      <c r="B31" s="88">
        <f>B20+B30</f>
        <v>3177666.66</v>
      </c>
      <c r="C31" s="88">
        <f t="shared" ref="C31:E31" si="4">C20+C30</f>
        <v>3157266.66</v>
      </c>
      <c r="D31" s="88">
        <f t="shared" si="4"/>
        <v>3163466.68</v>
      </c>
      <c r="E31" s="88">
        <f t="shared" si="4"/>
        <v>9498400</v>
      </c>
    </row>
    <row r="32" spans="1:5" ht="20.25" thickTop="1"/>
  </sheetData>
  <mergeCells count="1">
    <mergeCell ref="A1:E1"/>
  </mergeCells>
  <pageMargins left="0.39370078740157483" right="0.19685039370078741" top="0.74803149606299213" bottom="0.19685039370078741" header="0.31496062992125984" footer="0.19685039370078741"/>
  <pageSetup paperSize="9" orientation="portrait" r:id="rId1"/>
  <headerFooter>
    <oddHeader>&amp;R&amp;"TH SarabunPSK,ธรรมดา"&amp;14เอกสารแนบท้ายหมายเลข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เปรียบเทียบล้มฟื้นฟู</vt:lpstr>
      <vt:lpstr>รายละเอียดทรัพย์สิน</vt:lpstr>
      <vt:lpstr>รายละเอียดการชำระ</vt:lpstr>
      <vt:lpstr>ประมาณการชำระหนี้</vt:lpstr>
      <vt:lpstr>ประมาณการกระแสเงินสด</vt:lpstr>
      <vt:lpstr>ประมาณการชำระหนี้!Print_Titles</vt:lpstr>
      <vt:lpstr>เปรียบเทียบล้มฟื้นฟู!Print_Titles</vt:lpstr>
      <vt:lpstr>รายละเอียดการชำระ!Print_Titles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aaa</cp:lastModifiedBy>
  <cp:lastPrinted>2016-05-04T02:17:05Z</cp:lastPrinted>
  <dcterms:created xsi:type="dcterms:W3CDTF">2016-04-29T06:45:29Z</dcterms:created>
  <dcterms:modified xsi:type="dcterms:W3CDTF">2016-05-27T06:40:39Z</dcterms:modified>
</cp:coreProperties>
</file>