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80"/>
  </bookViews>
  <sheets>
    <sheet name="เปรียบเทียบล้มฟื้นฟู" sheetId="1" r:id="rId1"/>
    <sheet name="รายละเอียดทรัพย์สิน" sheetId="2" r:id="rId2"/>
    <sheet name="รายละเอียดการชำระ" sheetId="3" r:id="rId3"/>
    <sheet name="ประมาณการชำระหนี้" sheetId="4" r:id="rId4"/>
    <sheet name="ประมาณการกระแสเงินสด" sheetId="5" r:id="rId5"/>
  </sheets>
  <definedNames>
    <definedName name="_xlnm.Print_Titles" localSheetId="3">ประมาณการชำระหนี้!$2:$4</definedName>
    <definedName name="_xlnm.Print_Titles" localSheetId="0">เปรียบเทียบล้มฟื้นฟู!$1:$3</definedName>
    <definedName name="_xlnm.Print_Titles" localSheetId="2">รายละเอียดการชำระ!$1:$3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/>
  <c r="K5"/>
  <c r="J18"/>
  <c r="J12"/>
  <c r="J9"/>
  <c r="J14"/>
  <c r="J15"/>
  <c r="J16"/>
  <c r="J17"/>
  <c r="J13"/>
  <c r="J11"/>
  <c r="J10"/>
  <c r="J7"/>
  <c r="J8"/>
  <c r="J6"/>
  <c r="I7"/>
  <c r="I6"/>
  <c r="K4"/>
  <c r="I8" l="1"/>
  <c r="I9"/>
  <c r="I10"/>
  <c r="I11"/>
  <c r="I12"/>
  <c r="I13"/>
  <c r="I14"/>
  <c r="I15"/>
  <c r="I16"/>
  <c r="I17"/>
  <c r="I18"/>
  <c r="F21" i="4"/>
  <c r="G21"/>
  <c r="H21"/>
  <c r="I21"/>
  <c r="J21"/>
  <c r="K21"/>
  <c r="E21"/>
  <c r="F20"/>
  <c r="G20"/>
  <c r="H20"/>
  <c r="I20"/>
  <c r="J20"/>
  <c r="K20"/>
  <c r="E20"/>
  <c r="D18" i="5"/>
  <c r="C18"/>
  <c r="B18"/>
  <c r="E17"/>
  <c r="F11" i="4"/>
  <c r="G11"/>
  <c r="H11"/>
  <c r="I11"/>
  <c r="J11"/>
  <c r="E11"/>
  <c r="K10"/>
  <c r="K9"/>
  <c r="I19" i="3"/>
  <c r="H19"/>
  <c r="G19"/>
  <c r="F19"/>
  <c r="G18"/>
  <c r="I17"/>
  <c r="I16"/>
  <c r="I15"/>
  <c r="I14"/>
  <c r="I18" s="1"/>
  <c r="I13"/>
  <c r="H12"/>
  <c r="G12"/>
  <c r="I11"/>
  <c r="I10"/>
  <c r="I12" s="1"/>
  <c r="H9"/>
  <c r="G9"/>
  <c r="I8"/>
  <c r="I7"/>
  <c r="I6"/>
  <c r="I9" s="1"/>
  <c r="D19"/>
  <c r="C18"/>
  <c r="E17"/>
  <c r="E16"/>
  <c r="E15"/>
  <c r="E14"/>
  <c r="E13"/>
  <c r="E18" s="1"/>
  <c r="D12"/>
  <c r="C12"/>
  <c r="E11"/>
  <c r="E10"/>
  <c r="E12" s="1"/>
  <c r="D9"/>
  <c r="C9"/>
  <c r="E8"/>
  <c r="E7"/>
  <c r="E6"/>
  <c r="E9" s="1"/>
  <c r="E5"/>
  <c r="E19" s="1"/>
  <c r="D5"/>
  <c r="C5"/>
  <c r="C19" s="1"/>
  <c r="E4"/>
  <c r="G19" i="1"/>
  <c r="F19"/>
  <c r="E19"/>
  <c r="H9"/>
  <c r="G7"/>
  <c r="G8"/>
  <c r="F9"/>
  <c r="E9"/>
  <c r="E16" i="5" l="1"/>
  <c r="D25"/>
  <c r="C25"/>
  <c r="B25"/>
  <c r="E24"/>
  <c r="E21"/>
  <c r="E20"/>
  <c r="E12"/>
  <c r="E13"/>
  <c r="E14"/>
  <c r="E15"/>
  <c r="E11"/>
  <c r="E6"/>
  <c r="E5"/>
  <c r="D7"/>
  <c r="D8" s="1"/>
  <c r="C7"/>
  <c r="C8" s="1"/>
  <c r="B7"/>
  <c r="B8" s="1"/>
  <c r="E22"/>
  <c r="E23"/>
  <c r="K19" i="4"/>
  <c r="K18"/>
  <c r="K17"/>
  <c r="K16"/>
  <c r="K15"/>
  <c r="G14"/>
  <c r="H14"/>
  <c r="I14"/>
  <c r="J14"/>
  <c r="F14"/>
  <c r="E14"/>
  <c r="K13"/>
  <c r="K12"/>
  <c r="E7"/>
  <c r="K8"/>
  <c r="K6"/>
  <c r="K7" s="1"/>
  <c r="F4" i="3"/>
  <c r="F5" s="1"/>
  <c r="G6" i="1"/>
  <c r="G9" s="1"/>
  <c r="G4"/>
  <c r="D26" i="5" l="1"/>
  <c r="E18"/>
  <c r="E25"/>
  <c r="C26"/>
  <c r="B26"/>
  <c r="K14" i="4"/>
  <c r="E7" i="5"/>
  <c r="E8" s="1"/>
  <c r="K11" i="4"/>
  <c r="F9" i="3"/>
  <c r="I5"/>
  <c r="I4"/>
  <c r="H18" i="1"/>
  <c r="H12"/>
  <c r="J5"/>
  <c r="J19" s="1"/>
  <c r="H5"/>
  <c r="H19" s="1"/>
  <c r="E18"/>
  <c r="G17"/>
  <c r="G16"/>
  <c r="G15"/>
  <c r="G14"/>
  <c r="G13"/>
  <c r="F12"/>
  <c r="E12"/>
  <c r="G11"/>
  <c r="G10"/>
  <c r="F5"/>
  <c r="G5"/>
  <c r="E5"/>
  <c r="E26" i="5" l="1"/>
  <c r="G12" i="1"/>
  <c r="G18"/>
  <c r="I19" l="1"/>
</calcChain>
</file>

<file path=xl/sharedStrings.xml><?xml version="1.0" encoding="utf-8"?>
<sst xmlns="http://schemas.openxmlformats.org/spreadsheetml/2006/main" count="142" uniqueCount="99">
  <si>
    <t>ตารางเปรียบเทียบการที่เจ้าหนี้ได้รับการชำระหนี้ตามแผนฟื้นฟูกิจการกับกรณีลูกหนี้ล้มละลาย</t>
  </si>
  <si>
    <t>กลุ่มเจ้าหนี้</t>
  </si>
  <si>
    <t>เจ้าหนี้</t>
  </si>
  <si>
    <t>รายที่</t>
  </si>
  <si>
    <t>เงินต้น</t>
  </si>
  <si>
    <t>ดอกเบี้ย</t>
  </si>
  <si>
    <t>รวมทั้งสิ้น</t>
  </si>
  <si>
    <t>การชำระหนี้ตามแผนฟื้นฟูกิจการ</t>
  </si>
  <si>
    <t>ได้รับชำระ (บาท)</t>
  </si>
  <si>
    <t>%</t>
  </si>
  <si>
    <t>รวม</t>
  </si>
  <si>
    <t>รายชื่อเจ้าหนี้</t>
  </si>
  <si>
    <t>รวมกลุ่ม 1</t>
  </si>
  <si>
    <t>รวมกลุ่ม 2</t>
  </si>
  <si>
    <t>รวมกลุ่ม 3</t>
  </si>
  <si>
    <t>รวมกลุ่ม 4</t>
  </si>
  <si>
    <t>เจ้าหนี้การค้า</t>
  </si>
  <si>
    <t>นางสาววาสนา</t>
  </si>
  <si>
    <t>กรณีล้มละลาย</t>
  </si>
  <si>
    <t>รายละเอียดทรัพย์สิน</t>
  </si>
  <si>
    <t>ลำดับที่</t>
  </si>
  <si>
    <t>รายละเอียดหลักประกัน</t>
  </si>
  <si>
    <t>ราคาประเมิน</t>
  </si>
  <si>
    <t>(ราคาตลาด)</t>
  </si>
  <si>
    <t>ราคาบังคับขาย</t>
  </si>
  <si>
    <t>จำนำ</t>
  </si>
  <si>
    <t>ผู้รับจำนอง/</t>
  </si>
  <si>
    <t>จำนอง/จำนำ</t>
  </si>
  <si>
    <t>ประกันหนี้</t>
  </si>
  <si>
    <t>ผู้ประเมิน</t>
  </si>
  <si>
    <t>และวันเดือนปีที่</t>
  </si>
  <si>
    <t>ทำการประเมิน</t>
  </si>
  <si>
    <t>หมายเหตุ</t>
  </si>
  <si>
    <t>รวมทั้งหมด</t>
  </si>
  <si>
    <t>ตารางรายละเอียดของเจ้าหนี้ทั้งหมด และการชำระหนี้ให้แก่เจ้าหนี้แต่ละราย</t>
  </si>
  <si>
    <t>กลุ่ม</t>
  </si>
  <si>
    <t>ภาระหนี้ของเจ้าหนี้</t>
  </si>
  <si>
    <t>วิธีการชำระหนี้ตามแผนฟื้นฟูกิจการ</t>
  </si>
  <si>
    <t>โอนทรัพย์หลักประกัน</t>
  </si>
  <si>
    <t>เงินสด</t>
  </si>
  <si>
    <t>ปลดหนี้</t>
  </si>
  <si>
    <t>ประมาณการชำระหนี้ของเจ้าหนี้แต่ละราย</t>
  </si>
  <si>
    <t>ปีที่ 1</t>
  </si>
  <si>
    <t>ปีที่ 2</t>
  </si>
  <si>
    <t>ปีที่ 3</t>
  </si>
  <si>
    <t>ธ.เอบี</t>
  </si>
  <si>
    <t>เจ้าหนี้มีประกันสถาบันการเงิน</t>
  </si>
  <si>
    <t>30 มิ.ย.</t>
  </si>
  <si>
    <t>31 ธ.ค.</t>
  </si>
  <si>
    <t>หน่วย : บาท</t>
  </si>
  <si>
    <t>ประมาณการกระแสเงินสดในการชำระหนี้ตามแผน</t>
  </si>
  <si>
    <t>ปีที 1</t>
  </si>
  <si>
    <t xml:space="preserve"> ปีที่ 3</t>
  </si>
  <si>
    <t>ประมาณการกระแสเงินสด (หน่วย : บาท)</t>
  </si>
  <si>
    <t>กระแสเงินสดรับ</t>
  </si>
  <si>
    <t>รายได้</t>
  </si>
  <si>
    <t xml:space="preserve">        รวมรายได้</t>
  </si>
  <si>
    <t xml:space="preserve">       เจ้าหนี้กลุ่มที่ 1</t>
  </si>
  <si>
    <t xml:space="preserve">       เจ้าหนี้กลุ่มที่ 2</t>
  </si>
  <si>
    <t xml:space="preserve">       เจ้าหนี้กลุ่มที่ 3</t>
  </si>
  <si>
    <t xml:space="preserve">       เจ้าหนี้กลุ่มที่ 4</t>
  </si>
  <si>
    <t xml:space="preserve">       รวมจ่ายชำระหนี้ตามแผน</t>
  </si>
  <si>
    <t>กระแสเงินสดจ่าย</t>
  </si>
  <si>
    <t>ค่าใช้จ่ายเพื่อชำระหนี้ตามแผน</t>
  </si>
  <si>
    <t xml:space="preserve">       ค่าเช่า</t>
  </si>
  <si>
    <t xml:space="preserve">       ค่าใช้จ่ายสาธารณูปโภค</t>
  </si>
  <si>
    <t xml:space="preserve">      รวมค่าใช้จ่ายจาการดำเนินธุรกิจปกติ</t>
  </si>
  <si>
    <t>ค่าใช้จ่ายจากการดำเนินธุรกิจปกติ</t>
  </si>
  <si>
    <t xml:space="preserve">        รวมกระแสเงินสดรับ</t>
  </si>
  <si>
    <t xml:space="preserve">          รวมกระแสเงินสดจ่าย</t>
  </si>
  <si>
    <t>ประเมิน 31 พ.ค.59</t>
  </si>
  <si>
    <t xml:space="preserve">ธ.เอบี </t>
  </si>
  <si>
    <t>บจก.สยาม</t>
  </si>
  <si>
    <t>ภาระหนี้ของเจ้าหนี้ทั้งหมด</t>
  </si>
  <si>
    <t>โอนทรัพย์ชำระหนี้และจำนวนเงินที่ต้องชำระหนี้ให้เจ้าหนี้</t>
  </si>
  <si>
    <t>บจก.พัฒนาสมุนไพร</t>
  </si>
  <si>
    <t>บจก.มาเก็ตติ้งไทย</t>
  </si>
  <si>
    <t>บจก.เซ็นทรัล</t>
  </si>
  <si>
    <t>เจ้าหนี้เงินกู้</t>
  </si>
  <si>
    <t>บจก.เอ็มดี</t>
  </si>
  <si>
    <t>บจก.สินเชื่อเอ็ม</t>
  </si>
  <si>
    <t>เจ้าหนี้สมาชิก</t>
  </si>
  <si>
    <t>นางสาวยินดี</t>
  </si>
  <si>
    <t>นางนภา</t>
  </si>
  <si>
    <t>นางอนงค์</t>
  </si>
  <si>
    <t>นางสาวสุพร</t>
  </si>
  <si>
    <t>รวมกลุ่ม 1 - 4</t>
  </si>
  <si>
    <t>ที่ดินพร้อมอาคารทาวเฮ้า 2 ชั้น โฉนดเลขที่ 10000 เลขที่ 383</t>
  </si>
  <si>
    <t>เนื้อที่ 23.60 ตรว. แขวง-เขตบางนา กทม.</t>
  </si>
  <si>
    <t>ลูกหนี้</t>
  </si>
  <si>
    <t>ลูกหนี้ถือกรรมสิทธิ์</t>
  </si>
  <si>
    <t xml:space="preserve">        รายได้จาการบริการนวดและทำสปา</t>
  </si>
  <si>
    <t xml:space="preserve">        รายได้จากการขายผลิตภัณฑ์นวดและสปา</t>
  </si>
  <si>
    <t xml:space="preserve">       เงินเดือนพนักงาน</t>
  </si>
  <si>
    <t xml:space="preserve">       ค่าวัสดุ/อุปกรณ์สิ้นเปลือง</t>
  </si>
  <si>
    <t xml:space="preserve">       ค่าทำบัญชีและที่ปรึกษา</t>
  </si>
  <si>
    <t xml:space="preserve">       ค่าภาษีป้ายและโรงเรือน</t>
  </si>
  <si>
    <t xml:space="preserve">       ค่าใช้จ่ายเบ็ดเตล็ดอื่น ๆ</t>
  </si>
  <si>
    <t xml:space="preserve">      ค่าธรรมเนียมการโอนทรัพย์หลักประกันกลุ่ม 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</si>
</sst>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11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0" xfId="1" applyFont="1"/>
    <xf numFmtId="43" fontId="3" fillId="0" borderId="1" xfId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6" xfId="0" applyFont="1" applyBorder="1"/>
    <xf numFmtId="43" fontId="5" fillId="0" borderId="1" xfId="1" applyFont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1" applyFont="1"/>
    <xf numFmtId="43" fontId="6" fillId="0" borderId="0" xfId="1" applyFont="1" applyAlignment="1">
      <alignment horizontal="center"/>
    </xf>
    <xf numFmtId="43" fontId="3" fillId="0" borderId="12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13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5" xfId="1" applyFont="1" applyBorder="1"/>
    <xf numFmtId="43" fontId="3" fillId="0" borderId="6" xfId="1" applyFont="1" applyBorder="1"/>
    <xf numFmtId="15" fontId="3" fillId="0" borderId="6" xfId="0" applyNumberFormat="1" applyFont="1" applyBorder="1" applyAlignment="1">
      <alignment horizontal="center"/>
    </xf>
    <xf numFmtId="43" fontId="3" fillId="0" borderId="1" xfId="0" applyNumberFormat="1" applyFont="1" applyBorder="1"/>
    <xf numFmtId="43" fontId="5" fillId="0" borderId="1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43" fontId="2" fillId="0" borderId="0" xfId="1" applyFont="1"/>
    <xf numFmtId="43" fontId="8" fillId="0" borderId="1" xfId="1" applyFont="1" applyBorder="1"/>
    <xf numFmtId="43" fontId="9" fillId="0" borderId="1" xfId="1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8" fillId="0" borderId="13" xfId="0" applyFont="1" applyBorder="1"/>
    <xf numFmtId="0" fontId="8" fillId="0" borderId="6" xfId="0" applyFont="1" applyBorder="1"/>
    <xf numFmtId="0" fontId="8" fillId="0" borderId="10" xfId="0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5" fillId="0" borderId="14" xfId="0" applyFont="1" applyBorder="1"/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3" fillId="0" borderId="3" xfId="1" applyFont="1" applyBorder="1"/>
    <xf numFmtId="43" fontId="3" fillId="0" borderId="0" xfId="1" applyFont="1" applyBorder="1"/>
    <xf numFmtId="43" fontId="7" fillId="0" borderId="0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7" fillId="0" borderId="13" xfId="0" applyFont="1" applyBorder="1"/>
    <xf numFmtId="0" fontId="2" fillId="0" borderId="13" xfId="0" applyFont="1" applyBorder="1"/>
    <xf numFmtId="0" fontId="7" fillId="0" borderId="6" xfId="0" applyFont="1" applyBorder="1"/>
    <xf numFmtId="43" fontId="2" fillId="0" borderId="13" xfId="1" applyFont="1" applyBorder="1"/>
    <xf numFmtId="43" fontId="7" fillId="0" borderId="13" xfId="1" applyFont="1" applyBorder="1"/>
    <xf numFmtId="43" fontId="7" fillId="0" borderId="6" xfId="1" applyFont="1" applyBorder="1"/>
    <xf numFmtId="0" fontId="7" fillId="0" borderId="1" xfId="0" applyFont="1" applyBorder="1"/>
    <xf numFmtId="43" fontId="7" fillId="0" borderId="1" xfId="1" applyFont="1" applyBorder="1" applyAlignment="1">
      <alignment horizontal="center"/>
    </xf>
    <xf numFmtId="0" fontId="7" fillId="0" borderId="15" xfId="0" applyFont="1" applyBorder="1"/>
    <xf numFmtId="43" fontId="7" fillId="0" borderId="15" xfId="1" applyFont="1" applyBorder="1"/>
    <xf numFmtId="0" fontId="3" fillId="0" borderId="0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/>
    <xf numFmtId="0" fontId="8" fillId="0" borderId="13" xfId="0" applyFont="1" applyBorder="1" applyAlignment="1">
      <alignment horizontal="center"/>
    </xf>
    <xf numFmtId="43" fontId="5" fillId="0" borderId="3" xfId="1" applyFont="1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K20" sqref="K20"/>
    </sheetView>
  </sheetViews>
  <sheetFormatPr defaultRowHeight="17.25"/>
  <cols>
    <col min="1" max="1" width="3" style="2" customWidth="1"/>
    <col min="2" max="2" width="18" style="2" customWidth="1"/>
    <col min="3" max="3" width="5.25" style="2" customWidth="1"/>
    <col min="4" max="4" width="15" style="2" customWidth="1"/>
    <col min="5" max="5" width="12.25" style="8" customWidth="1"/>
    <col min="6" max="6" width="11.25" style="8" customWidth="1"/>
    <col min="7" max="7" width="12.375" style="8" customWidth="1"/>
    <col min="8" max="8" width="13.5" style="8" customWidth="1"/>
    <col min="9" max="9" width="6" style="11" customWidth="1"/>
    <col min="10" max="10" width="13" style="8" customWidth="1"/>
    <col min="11" max="11" width="6.875" style="11" customWidth="1"/>
    <col min="12" max="16384" width="9" style="2"/>
  </cols>
  <sheetData>
    <row r="1" spans="1:11" ht="2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90" t="s">
        <v>1</v>
      </c>
      <c r="B2" s="91"/>
      <c r="C2" s="3" t="s">
        <v>2</v>
      </c>
      <c r="D2" s="10" t="s">
        <v>11</v>
      </c>
      <c r="E2" s="92" t="s">
        <v>73</v>
      </c>
      <c r="F2" s="93"/>
      <c r="G2" s="94"/>
      <c r="H2" s="95" t="s">
        <v>7</v>
      </c>
      <c r="I2" s="96"/>
      <c r="J2" s="95" t="s">
        <v>18</v>
      </c>
      <c r="K2" s="96"/>
    </row>
    <row r="3" spans="1:11">
      <c r="A3" s="4"/>
      <c r="B3" s="5"/>
      <c r="C3" s="6" t="s">
        <v>3</v>
      </c>
      <c r="D3" s="6"/>
      <c r="E3" s="9" t="s">
        <v>4</v>
      </c>
      <c r="F3" s="9" t="s">
        <v>5</v>
      </c>
      <c r="G3" s="9" t="s">
        <v>6</v>
      </c>
      <c r="H3" s="9" t="s">
        <v>8</v>
      </c>
      <c r="I3" s="7" t="s">
        <v>9</v>
      </c>
      <c r="J3" s="9" t="s">
        <v>8</v>
      </c>
      <c r="K3" s="7" t="s">
        <v>9</v>
      </c>
    </row>
    <row r="4" spans="1:11">
      <c r="A4" s="7">
        <v>1</v>
      </c>
      <c r="B4" s="12" t="s">
        <v>46</v>
      </c>
      <c r="C4" s="7">
        <v>10</v>
      </c>
      <c r="D4" s="13" t="s">
        <v>45</v>
      </c>
      <c r="E4" s="13">
        <v>1000000</v>
      </c>
      <c r="F4" s="13">
        <v>0</v>
      </c>
      <c r="G4" s="13">
        <f>SUM(E4:F4)</f>
        <v>1000000</v>
      </c>
      <c r="H4" s="13">
        <v>1000000</v>
      </c>
      <c r="I4" s="7">
        <v>100</v>
      </c>
      <c r="J4" s="13">
        <v>989000</v>
      </c>
      <c r="K4" s="79">
        <f>(J4/G4)*100</f>
        <v>98.9</v>
      </c>
    </row>
    <row r="5" spans="1:11">
      <c r="A5" s="88" t="s">
        <v>12</v>
      </c>
      <c r="B5" s="88"/>
      <c r="C5" s="88"/>
      <c r="D5" s="88"/>
      <c r="E5" s="17">
        <f>SUM(E4)</f>
        <v>1000000</v>
      </c>
      <c r="F5" s="17">
        <f t="shared" ref="F5:G5" si="0">SUM(F4)</f>
        <v>0</v>
      </c>
      <c r="G5" s="17">
        <f t="shared" si="0"/>
        <v>1000000</v>
      </c>
      <c r="H5" s="17">
        <f>SUM(H4)</f>
        <v>1000000</v>
      </c>
      <c r="I5" s="20">
        <v>100</v>
      </c>
      <c r="J5" s="17">
        <f>SUM(J4)</f>
        <v>989000</v>
      </c>
      <c r="K5" s="85">
        <f>(J5/G5)*100</f>
        <v>98.9</v>
      </c>
    </row>
    <row r="6" spans="1:11">
      <c r="A6" s="80">
        <v>2</v>
      </c>
      <c r="B6" s="14" t="s">
        <v>16</v>
      </c>
      <c r="C6" s="19">
        <v>1</v>
      </c>
      <c r="D6" s="12" t="s">
        <v>75</v>
      </c>
      <c r="E6" s="13">
        <v>450000</v>
      </c>
      <c r="F6" s="13">
        <v>45000</v>
      </c>
      <c r="G6" s="13">
        <f>SUM(E6:F6)</f>
        <v>495000</v>
      </c>
      <c r="H6" s="13">
        <v>450000</v>
      </c>
      <c r="I6" s="79">
        <f>(H6/G6)*100</f>
        <v>90.909090909090907</v>
      </c>
      <c r="J6" s="13">
        <f>G6*18.9%</f>
        <v>93554.999999999985</v>
      </c>
      <c r="K6" s="79">
        <v>18.899999999999999</v>
      </c>
    </row>
    <row r="7" spans="1:11">
      <c r="A7" s="82"/>
      <c r="B7" s="15"/>
      <c r="C7" s="19">
        <v>2</v>
      </c>
      <c r="D7" s="12" t="s">
        <v>76</v>
      </c>
      <c r="E7" s="13">
        <v>200000</v>
      </c>
      <c r="F7" s="13">
        <v>30000</v>
      </c>
      <c r="G7" s="13">
        <f t="shared" ref="G7:G8" si="1">SUM(E7:F7)</f>
        <v>230000</v>
      </c>
      <c r="H7" s="13">
        <v>200000</v>
      </c>
      <c r="I7" s="79">
        <f>(H7/G7)*100</f>
        <v>86.956521739130437</v>
      </c>
      <c r="J7" s="13">
        <f t="shared" ref="J7:J8" si="2">G7*18.9%</f>
        <v>43469.999999999993</v>
      </c>
      <c r="K7" s="79">
        <v>18.899999999999999</v>
      </c>
    </row>
    <row r="8" spans="1:11">
      <c r="A8" s="4"/>
      <c r="B8" s="16"/>
      <c r="C8" s="81">
        <v>3</v>
      </c>
      <c r="D8" s="12" t="s">
        <v>77</v>
      </c>
      <c r="E8" s="13">
        <v>150000</v>
      </c>
      <c r="F8" s="13">
        <v>25000</v>
      </c>
      <c r="G8" s="13">
        <f t="shared" si="1"/>
        <v>175000</v>
      </c>
      <c r="H8" s="13">
        <v>150000</v>
      </c>
      <c r="I8" s="79">
        <f t="shared" ref="I8:I18" si="3">(H8/G8)*100</f>
        <v>85.714285714285708</v>
      </c>
      <c r="J8" s="13">
        <f t="shared" si="2"/>
        <v>33074.999999999993</v>
      </c>
      <c r="K8" s="79">
        <v>18.899999999999999</v>
      </c>
    </row>
    <row r="9" spans="1:11">
      <c r="A9" s="89" t="s">
        <v>13</v>
      </c>
      <c r="B9" s="89"/>
      <c r="C9" s="86"/>
      <c r="D9" s="86"/>
      <c r="E9" s="17">
        <f>SUM(E6:E8)</f>
        <v>800000</v>
      </c>
      <c r="F9" s="17">
        <f>SUM(F6:F8)</f>
        <v>100000</v>
      </c>
      <c r="G9" s="17">
        <f>SUM(G6:G8)</f>
        <v>900000</v>
      </c>
      <c r="H9" s="17">
        <f>SUM(H6:H8)</f>
        <v>800000</v>
      </c>
      <c r="I9" s="85">
        <f t="shared" si="3"/>
        <v>88.888888888888886</v>
      </c>
      <c r="J9" s="17">
        <f>SUM(J6:J8)</f>
        <v>170099.99999999997</v>
      </c>
      <c r="K9" s="85">
        <v>18.899999999999999</v>
      </c>
    </row>
    <row r="10" spans="1:11">
      <c r="A10" s="18">
        <v>3</v>
      </c>
      <c r="B10" s="14" t="s">
        <v>78</v>
      </c>
      <c r="C10" s="7">
        <v>4</v>
      </c>
      <c r="D10" s="12" t="s">
        <v>79</v>
      </c>
      <c r="E10" s="13">
        <v>1000000</v>
      </c>
      <c r="F10" s="13">
        <v>230000</v>
      </c>
      <c r="G10" s="13">
        <f t="shared" ref="G10:G11" si="4">SUM(E10:F10)</f>
        <v>1230000</v>
      </c>
      <c r="H10" s="13">
        <v>1000000</v>
      </c>
      <c r="I10" s="79">
        <f t="shared" si="3"/>
        <v>81.300813008130078</v>
      </c>
      <c r="J10" s="13">
        <f>G10*18.9%</f>
        <v>232469.99999999997</v>
      </c>
      <c r="K10" s="79">
        <v>18.899999999999999</v>
      </c>
    </row>
    <row r="11" spans="1:11">
      <c r="A11" s="15"/>
      <c r="B11" s="15"/>
      <c r="C11" s="7">
        <v>5</v>
      </c>
      <c r="D11" s="12" t="s">
        <v>80</v>
      </c>
      <c r="E11" s="13">
        <v>2500000</v>
      </c>
      <c r="F11" s="13">
        <v>370000</v>
      </c>
      <c r="G11" s="13">
        <f t="shared" si="4"/>
        <v>2870000</v>
      </c>
      <c r="H11" s="13">
        <v>2500000</v>
      </c>
      <c r="I11" s="79">
        <f t="shared" si="3"/>
        <v>87.108013937282223</v>
      </c>
      <c r="J11" s="13">
        <f>G11*18.9%</f>
        <v>542429.99999999988</v>
      </c>
      <c r="K11" s="79">
        <v>18.899999999999999</v>
      </c>
    </row>
    <row r="12" spans="1:11">
      <c r="A12" s="86" t="s">
        <v>14</v>
      </c>
      <c r="B12" s="86"/>
      <c r="C12" s="86"/>
      <c r="D12" s="86"/>
      <c r="E12" s="17">
        <f>SUM(E10:E11)</f>
        <v>3500000</v>
      </c>
      <c r="F12" s="17">
        <f>SUM(F10:F11)</f>
        <v>600000</v>
      </c>
      <c r="G12" s="17">
        <f>SUM(G10:G11)</f>
        <v>4100000</v>
      </c>
      <c r="H12" s="17">
        <f>SUM(H10:H11)</f>
        <v>3500000</v>
      </c>
      <c r="I12" s="85">
        <f t="shared" si="3"/>
        <v>85.365853658536579</v>
      </c>
      <c r="J12" s="17">
        <f>SUM(J10:J11)</f>
        <v>774899.99999999988</v>
      </c>
      <c r="K12" s="85">
        <v>18.899999999999999</v>
      </c>
    </row>
    <row r="13" spans="1:11">
      <c r="A13" s="18">
        <v>4</v>
      </c>
      <c r="B13" s="14" t="s">
        <v>81</v>
      </c>
      <c r="C13" s="7">
        <v>6</v>
      </c>
      <c r="D13" s="12" t="s">
        <v>17</v>
      </c>
      <c r="E13" s="13">
        <v>50000</v>
      </c>
      <c r="F13" s="13">
        <v>0</v>
      </c>
      <c r="G13" s="13">
        <f t="shared" ref="G13:G17" si="5">SUM(E13:F13)</f>
        <v>50000</v>
      </c>
      <c r="H13" s="13">
        <v>50000</v>
      </c>
      <c r="I13" s="79">
        <f t="shared" si="3"/>
        <v>100</v>
      </c>
      <c r="J13" s="13">
        <f>G13*18.9%</f>
        <v>9449.9999999999982</v>
      </c>
      <c r="K13" s="79">
        <v>18.899999999999999</v>
      </c>
    </row>
    <row r="14" spans="1:11">
      <c r="A14" s="15"/>
      <c r="B14" s="15"/>
      <c r="C14" s="7">
        <v>7</v>
      </c>
      <c r="D14" s="12" t="s">
        <v>82</v>
      </c>
      <c r="E14" s="13">
        <v>50000</v>
      </c>
      <c r="F14" s="13">
        <v>0</v>
      </c>
      <c r="G14" s="13">
        <f t="shared" si="5"/>
        <v>50000</v>
      </c>
      <c r="H14" s="13">
        <v>50000</v>
      </c>
      <c r="I14" s="79">
        <f t="shared" si="3"/>
        <v>100</v>
      </c>
      <c r="J14" s="13">
        <f t="shared" ref="J14:J17" si="6">G14*18.9%</f>
        <v>9449.9999999999982</v>
      </c>
      <c r="K14" s="79">
        <v>18.899999999999999</v>
      </c>
    </row>
    <row r="15" spans="1:11">
      <c r="A15" s="15"/>
      <c r="B15" s="15"/>
      <c r="C15" s="7">
        <v>8</v>
      </c>
      <c r="D15" s="12" t="s">
        <v>83</v>
      </c>
      <c r="E15" s="13">
        <v>70000</v>
      </c>
      <c r="F15" s="13">
        <v>0</v>
      </c>
      <c r="G15" s="13">
        <f t="shared" si="5"/>
        <v>70000</v>
      </c>
      <c r="H15" s="13">
        <v>70000</v>
      </c>
      <c r="I15" s="79">
        <f t="shared" si="3"/>
        <v>100</v>
      </c>
      <c r="J15" s="13">
        <f t="shared" si="6"/>
        <v>13229.999999999998</v>
      </c>
      <c r="K15" s="79">
        <v>18.899999999999999</v>
      </c>
    </row>
    <row r="16" spans="1:11">
      <c r="A16" s="15"/>
      <c r="B16" s="15"/>
      <c r="C16" s="7">
        <v>9</v>
      </c>
      <c r="D16" s="12" t="s">
        <v>84</v>
      </c>
      <c r="E16" s="13">
        <v>80000</v>
      </c>
      <c r="F16" s="13">
        <v>0</v>
      </c>
      <c r="G16" s="13">
        <f t="shared" si="5"/>
        <v>80000</v>
      </c>
      <c r="H16" s="13">
        <v>80000</v>
      </c>
      <c r="I16" s="79">
        <f t="shared" si="3"/>
        <v>100</v>
      </c>
      <c r="J16" s="13">
        <f t="shared" si="6"/>
        <v>15119.999999999998</v>
      </c>
      <c r="K16" s="79">
        <v>18.899999999999999</v>
      </c>
    </row>
    <row r="17" spans="1:11">
      <c r="A17" s="15"/>
      <c r="B17" s="15"/>
      <c r="C17" s="7">
        <v>11</v>
      </c>
      <c r="D17" s="12" t="s">
        <v>85</v>
      </c>
      <c r="E17" s="13">
        <v>100000</v>
      </c>
      <c r="F17" s="13">
        <v>0</v>
      </c>
      <c r="G17" s="13">
        <f t="shared" si="5"/>
        <v>100000</v>
      </c>
      <c r="H17" s="13">
        <v>100000</v>
      </c>
      <c r="I17" s="79">
        <f t="shared" si="3"/>
        <v>100</v>
      </c>
      <c r="J17" s="13">
        <f t="shared" si="6"/>
        <v>18899.999999999996</v>
      </c>
      <c r="K17" s="79">
        <v>18.899999999999999</v>
      </c>
    </row>
    <row r="18" spans="1:11">
      <c r="A18" s="86" t="s">
        <v>15</v>
      </c>
      <c r="B18" s="86"/>
      <c r="C18" s="86"/>
      <c r="D18" s="86"/>
      <c r="E18" s="17">
        <f>SUM(E13:E17)</f>
        <v>350000</v>
      </c>
      <c r="F18" s="17">
        <v>0</v>
      </c>
      <c r="G18" s="17">
        <f>SUM(G13:G17)</f>
        <v>350000</v>
      </c>
      <c r="H18" s="17">
        <f>SUM(H13:H17)</f>
        <v>350000</v>
      </c>
      <c r="I18" s="79">
        <f t="shared" si="3"/>
        <v>100</v>
      </c>
      <c r="J18" s="17">
        <f>SUM(J13:J17)</f>
        <v>66149.999999999985</v>
      </c>
      <c r="K18" s="85">
        <v>18.899999999999999</v>
      </c>
    </row>
    <row r="19" spans="1:11">
      <c r="A19" s="86" t="s">
        <v>86</v>
      </c>
      <c r="B19" s="86"/>
      <c r="C19" s="86"/>
      <c r="D19" s="86"/>
      <c r="E19" s="17">
        <f>E5+E9+E12+E18</f>
        <v>5650000</v>
      </c>
      <c r="F19" s="17">
        <f>F5+F9+F12+F18</f>
        <v>700000</v>
      </c>
      <c r="G19" s="17">
        <f>G5+G9+G12+G18</f>
        <v>6350000</v>
      </c>
      <c r="H19" s="17">
        <f>H5+H9+H12+H18</f>
        <v>5650000</v>
      </c>
      <c r="I19" s="85">
        <f>(H19/G19)*100</f>
        <v>88.976377952755897</v>
      </c>
      <c r="J19" s="17">
        <f>J5+J9+J12+J18</f>
        <v>2000150</v>
      </c>
      <c r="K19" s="85">
        <f>(J19/G19)*100</f>
        <v>31.498425196850395</v>
      </c>
    </row>
  </sheetData>
  <mergeCells count="10">
    <mergeCell ref="A19:D19"/>
    <mergeCell ref="A1:K1"/>
    <mergeCell ref="A5:D5"/>
    <mergeCell ref="A9:D9"/>
    <mergeCell ref="A12:D12"/>
    <mergeCell ref="A18:D18"/>
    <mergeCell ref="A2:B2"/>
    <mergeCell ref="E2:G2"/>
    <mergeCell ref="H2:I2"/>
    <mergeCell ref="J2:K2"/>
  </mergeCells>
  <pageMargins left="0.39370078740157483" right="0.23622047244094491" top="0.39370078740157483" bottom="0.39370078740157483" header="0.39370078740157483" footer="0.39370078740157483"/>
  <pageSetup paperSize="9" orientation="landscape" r:id="rId1"/>
  <headerFooter>
    <oddHeader>&amp;R&amp;"TH SarabunPSK,ธรรมดา"&amp;14เอกสารแนบท้ายหมายเลข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C13" sqref="C13"/>
    </sheetView>
  </sheetViews>
  <sheetFormatPr defaultRowHeight="18.75"/>
  <cols>
    <col min="1" max="1" width="5.5" style="23" customWidth="1"/>
    <col min="2" max="2" width="38.125" style="22" customWidth="1"/>
    <col min="3" max="3" width="12.25" style="24" customWidth="1"/>
    <col min="4" max="4" width="12.375" style="24" customWidth="1"/>
    <col min="5" max="5" width="10.375" style="24" customWidth="1"/>
    <col min="6" max="6" width="11.25" style="25" customWidth="1"/>
    <col min="7" max="7" width="16.125" style="23" customWidth="1"/>
    <col min="8" max="8" width="22.375" style="22" customWidth="1"/>
    <col min="9" max="16384" width="9" style="22"/>
  </cols>
  <sheetData>
    <row r="1" spans="1:8" ht="21">
      <c r="A1" s="97" t="s">
        <v>19</v>
      </c>
      <c r="B1" s="97"/>
      <c r="C1" s="97"/>
      <c r="D1" s="97"/>
      <c r="E1" s="97"/>
      <c r="F1" s="97"/>
      <c r="G1" s="97"/>
      <c r="H1" s="97"/>
    </row>
    <row r="2" spans="1:8">
      <c r="A2" s="18"/>
      <c r="B2" s="18"/>
      <c r="C2" s="26" t="s">
        <v>22</v>
      </c>
      <c r="D2" s="27"/>
      <c r="E2" s="27" t="s">
        <v>26</v>
      </c>
      <c r="F2" s="27" t="s">
        <v>27</v>
      </c>
      <c r="G2" s="18" t="s">
        <v>29</v>
      </c>
      <c r="H2" s="18"/>
    </row>
    <row r="3" spans="1:8">
      <c r="A3" s="21" t="s">
        <v>20</v>
      </c>
      <c r="B3" s="21" t="s">
        <v>21</v>
      </c>
      <c r="C3" s="28" t="s">
        <v>23</v>
      </c>
      <c r="D3" s="29" t="s">
        <v>24</v>
      </c>
      <c r="E3" s="29" t="s">
        <v>25</v>
      </c>
      <c r="F3" s="29" t="s">
        <v>28</v>
      </c>
      <c r="G3" s="21" t="s">
        <v>30</v>
      </c>
      <c r="H3" s="21" t="s">
        <v>32</v>
      </c>
    </row>
    <row r="4" spans="1:8">
      <c r="A4" s="30"/>
      <c r="B4" s="30"/>
      <c r="C4" s="31"/>
      <c r="D4" s="32"/>
      <c r="E4" s="32"/>
      <c r="F4" s="32"/>
      <c r="G4" s="30" t="s">
        <v>31</v>
      </c>
      <c r="H4" s="30"/>
    </row>
    <row r="5" spans="1:8">
      <c r="A5" s="18">
        <v>1</v>
      </c>
      <c r="B5" s="15" t="s">
        <v>87</v>
      </c>
      <c r="C5" s="33">
        <v>1000000</v>
      </c>
      <c r="D5" s="33">
        <v>800000</v>
      </c>
      <c r="E5" s="27" t="s">
        <v>71</v>
      </c>
      <c r="F5" s="27" t="s">
        <v>89</v>
      </c>
      <c r="G5" s="18" t="s">
        <v>72</v>
      </c>
      <c r="H5" s="14" t="s">
        <v>90</v>
      </c>
    </row>
    <row r="6" spans="1:8">
      <c r="A6" s="30"/>
      <c r="B6" s="16" t="s">
        <v>88</v>
      </c>
      <c r="C6" s="34"/>
      <c r="D6" s="34"/>
      <c r="E6" s="34"/>
      <c r="F6" s="32"/>
      <c r="G6" s="35" t="s">
        <v>70</v>
      </c>
      <c r="H6" s="16"/>
    </row>
  </sheetData>
  <mergeCells count="1">
    <mergeCell ref="A1:H1"/>
  </mergeCells>
  <pageMargins left="0.39370078740157483" right="0.19685039370078741" top="0.39370078740157483" bottom="0.39370078740157483" header="0.39370078740157483" footer="0.39370078740157483"/>
  <pageSetup paperSize="9" orientation="landscape" r:id="rId1"/>
  <headerFooter>
    <oddHeader>&amp;R&amp;"TH SarabunPSK,ธรรมดา"&amp;14เอกสารแนบท้ายหมายเลข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I20" sqref="I20"/>
    </sheetView>
  </sheetViews>
  <sheetFormatPr defaultRowHeight="17.25"/>
  <cols>
    <col min="1" max="1" width="5.625" style="2" customWidth="1"/>
    <col min="2" max="2" width="5.5" style="2" customWidth="1"/>
    <col min="3" max="4" width="13.875" style="2" customWidth="1"/>
    <col min="5" max="5" width="15.125" style="2" customWidth="1"/>
    <col min="6" max="6" width="15" style="8" customWidth="1"/>
    <col min="7" max="7" width="14.125" style="8" customWidth="1"/>
    <col min="8" max="8" width="14.25" style="8" customWidth="1"/>
    <col min="9" max="9" width="14.875" style="2" customWidth="1"/>
    <col min="10" max="16384" width="9" style="2"/>
  </cols>
  <sheetData>
    <row r="1" spans="1:15" ht="21">
      <c r="A1" s="87" t="s">
        <v>34</v>
      </c>
      <c r="B1" s="87"/>
      <c r="C1" s="87"/>
      <c r="D1" s="87"/>
      <c r="E1" s="87"/>
      <c r="F1" s="87"/>
      <c r="G1" s="87"/>
      <c r="H1" s="87"/>
      <c r="I1" s="87"/>
    </row>
    <row r="2" spans="1:15">
      <c r="A2" s="38" t="s">
        <v>35</v>
      </c>
      <c r="B2" s="38" t="s">
        <v>2</v>
      </c>
      <c r="C2" s="98" t="s">
        <v>36</v>
      </c>
      <c r="D2" s="99"/>
      <c r="E2" s="100"/>
      <c r="F2" s="98" t="s">
        <v>37</v>
      </c>
      <c r="G2" s="99"/>
      <c r="H2" s="99"/>
      <c r="I2" s="100"/>
    </row>
    <row r="3" spans="1:15">
      <c r="A3" s="39" t="s">
        <v>2</v>
      </c>
      <c r="B3" s="39" t="s">
        <v>3</v>
      </c>
      <c r="C3" s="20" t="s">
        <v>4</v>
      </c>
      <c r="D3" s="20" t="s">
        <v>5</v>
      </c>
      <c r="E3" s="20" t="s">
        <v>10</v>
      </c>
      <c r="F3" s="40" t="s">
        <v>38</v>
      </c>
      <c r="G3" s="40" t="s">
        <v>39</v>
      </c>
      <c r="H3" s="40" t="s">
        <v>40</v>
      </c>
      <c r="I3" s="20" t="s">
        <v>33</v>
      </c>
    </row>
    <row r="4" spans="1:15">
      <c r="A4" s="7">
        <v>1</v>
      </c>
      <c r="B4" s="7">
        <v>10</v>
      </c>
      <c r="C4" s="13">
        <v>1000000</v>
      </c>
      <c r="D4" s="13">
        <v>0</v>
      </c>
      <c r="E4" s="13">
        <f>SUM(C4:D4)</f>
        <v>1000000</v>
      </c>
      <c r="F4" s="13">
        <f>SUM(D4:E4)</f>
        <v>1000000</v>
      </c>
      <c r="G4" s="13">
        <v>0</v>
      </c>
      <c r="H4" s="13">
        <v>0</v>
      </c>
      <c r="I4" s="36">
        <f t="shared" ref="I4:I5" si="0">SUM(F4:H4)</f>
        <v>1000000</v>
      </c>
    </row>
    <row r="5" spans="1:15">
      <c r="A5" s="88" t="s">
        <v>12</v>
      </c>
      <c r="B5" s="86"/>
      <c r="C5" s="17">
        <f>SUM(C4)</f>
        <v>1000000</v>
      </c>
      <c r="D5" s="17">
        <f t="shared" ref="D5:E5" si="1">SUM(D4)</f>
        <v>0</v>
      </c>
      <c r="E5" s="17">
        <f t="shared" si="1"/>
        <v>1000000</v>
      </c>
      <c r="F5" s="17">
        <f>SUM(F4)</f>
        <v>1000000</v>
      </c>
      <c r="G5" s="17">
        <v>0</v>
      </c>
      <c r="H5" s="17">
        <v>0</v>
      </c>
      <c r="I5" s="37">
        <f t="shared" si="0"/>
        <v>1000000</v>
      </c>
    </row>
    <row r="6" spans="1:15">
      <c r="A6" s="18">
        <v>2</v>
      </c>
      <c r="B6" s="19">
        <v>1</v>
      </c>
      <c r="C6" s="13">
        <v>450000</v>
      </c>
      <c r="D6" s="13">
        <v>45000</v>
      </c>
      <c r="E6" s="13">
        <f>SUM(C6:D6)</f>
        <v>495000</v>
      </c>
      <c r="F6" s="13"/>
      <c r="G6" s="13">
        <v>450000</v>
      </c>
      <c r="H6" s="13">
        <v>45000</v>
      </c>
      <c r="I6" s="13">
        <f>SUM(G6:H6)</f>
        <v>495000</v>
      </c>
    </row>
    <row r="7" spans="1:15">
      <c r="A7" s="21"/>
      <c r="B7" s="81">
        <v>2</v>
      </c>
      <c r="C7" s="13">
        <v>200000</v>
      </c>
      <c r="D7" s="13">
        <v>30000</v>
      </c>
      <c r="E7" s="13">
        <f t="shared" ref="E7:E8" si="2">SUM(C7:D7)</f>
        <v>230000</v>
      </c>
      <c r="F7" s="13"/>
      <c r="G7" s="13">
        <v>200000</v>
      </c>
      <c r="H7" s="13">
        <v>30000</v>
      </c>
      <c r="I7" s="13">
        <f t="shared" ref="I7:I8" si="3">SUM(G7:H7)</f>
        <v>230000</v>
      </c>
    </row>
    <row r="8" spans="1:15">
      <c r="A8" s="30"/>
      <c r="B8" s="81">
        <v>3</v>
      </c>
      <c r="C8" s="13">
        <v>150000</v>
      </c>
      <c r="D8" s="13">
        <v>25000</v>
      </c>
      <c r="E8" s="13">
        <f t="shared" si="2"/>
        <v>175000</v>
      </c>
      <c r="F8" s="13"/>
      <c r="G8" s="13">
        <v>150000</v>
      </c>
      <c r="H8" s="13">
        <v>25000</v>
      </c>
      <c r="I8" s="13">
        <f t="shared" si="3"/>
        <v>175000</v>
      </c>
    </row>
    <row r="9" spans="1:15">
      <c r="A9" s="101" t="s">
        <v>13</v>
      </c>
      <c r="B9" s="100"/>
      <c r="C9" s="17">
        <f>SUM(C6:C8)</f>
        <v>800000</v>
      </c>
      <c r="D9" s="17">
        <f>SUM(D6:D8)</f>
        <v>100000</v>
      </c>
      <c r="E9" s="17">
        <f>SUM(E6:E8)</f>
        <v>900000</v>
      </c>
      <c r="F9" s="17">
        <f>SUM(F6:F6)</f>
        <v>0</v>
      </c>
      <c r="G9" s="17">
        <f>SUM(G6:G8)</f>
        <v>800000</v>
      </c>
      <c r="H9" s="17">
        <f>SUM(H6:H8)</f>
        <v>100000</v>
      </c>
      <c r="I9" s="17">
        <f>SUM(I6:I8)</f>
        <v>900000</v>
      </c>
    </row>
    <row r="10" spans="1:15">
      <c r="A10" s="18">
        <v>3</v>
      </c>
      <c r="B10" s="7">
        <v>4</v>
      </c>
      <c r="C10" s="13">
        <v>1000000</v>
      </c>
      <c r="D10" s="13">
        <v>230000</v>
      </c>
      <c r="E10" s="13">
        <f t="shared" ref="E10:E11" si="4">SUM(C10:D10)</f>
        <v>1230000</v>
      </c>
      <c r="F10" s="13">
        <v>0</v>
      </c>
      <c r="G10" s="13">
        <v>1000000</v>
      </c>
      <c r="H10" s="13">
        <v>230000</v>
      </c>
      <c r="I10" s="13">
        <f t="shared" ref="I10:I11" si="5">SUM(G10:H10)</f>
        <v>1230000</v>
      </c>
    </row>
    <row r="11" spans="1:15">
      <c r="A11" s="15"/>
      <c r="B11" s="7">
        <v>5</v>
      </c>
      <c r="C11" s="13">
        <v>2500000</v>
      </c>
      <c r="D11" s="13">
        <v>370000</v>
      </c>
      <c r="E11" s="13">
        <f t="shared" si="4"/>
        <v>2870000</v>
      </c>
      <c r="F11" s="13">
        <v>0</v>
      </c>
      <c r="G11" s="13">
        <v>2500000</v>
      </c>
      <c r="H11" s="13">
        <v>370000</v>
      </c>
      <c r="I11" s="13">
        <f t="shared" si="5"/>
        <v>2870000</v>
      </c>
    </row>
    <row r="12" spans="1:15">
      <c r="A12" s="86" t="s">
        <v>14</v>
      </c>
      <c r="B12" s="86"/>
      <c r="C12" s="17">
        <f>SUM(C10:C11)</f>
        <v>3500000</v>
      </c>
      <c r="D12" s="17">
        <f>SUM(D10:D11)</f>
        <v>600000</v>
      </c>
      <c r="E12" s="17">
        <f>SUM(E10:E11)</f>
        <v>4100000</v>
      </c>
      <c r="F12" s="17">
        <v>0</v>
      </c>
      <c r="G12" s="17">
        <f>SUM(G10:G11)</f>
        <v>3500000</v>
      </c>
      <c r="H12" s="17">
        <f>SUM(H10:H11)</f>
        <v>600000</v>
      </c>
      <c r="I12" s="17">
        <f>SUM(I10:I11)</f>
        <v>4100000</v>
      </c>
      <c r="L12" s="78"/>
      <c r="M12" s="78"/>
      <c r="N12" s="78"/>
      <c r="O12" s="78"/>
    </row>
    <row r="13" spans="1:15">
      <c r="A13" s="18">
        <v>4</v>
      </c>
      <c r="B13" s="7">
        <v>6</v>
      </c>
      <c r="C13" s="13">
        <v>50000</v>
      </c>
      <c r="D13" s="13">
        <v>0</v>
      </c>
      <c r="E13" s="13">
        <f t="shared" ref="E13:E17" si="6">SUM(C13:D13)</f>
        <v>50000</v>
      </c>
      <c r="F13" s="17">
        <v>0</v>
      </c>
      <c r="G13" s="13">
        <v>50000</v>
      </c>
      <c r="H13" s="13">
        <v>0</v>
      </c>
      <c r="I13" s="13">
        <f t="shared" ref="I13:I17" si="7">SUM(G13:H13)</f>
        <v>50000</v>
      </c>
      <c r="L13" s="78"/>
      <c r="M13" s="61"/>
      <c r="N13" s="61"/>
      <c r="O13" s="78"/>
    </row>
    <row r="14" spans="1:15">
      <c r="A14" s="15"/>
      <c r="B14" s="7">
        <v>7</v>
      </c>
      <c r="C14" s="13">
        <v>50000</v>
      </c>
      <c r="D14" s="13">
        <v>0</v>
      </c>
      <c r="E14" s="13">
        <f t="shared" si="6"/>
        <v>50000</v>
      </c>
      <c r="F14" s="17">
        <v>0</v>
      </c>
      <c r="G14" s="13">
        <v>50000</v>
      </c>
      <c r="H14" s="13">
        <v>0</v>
      </c>
      <c r="I14" s="13">
        <f t="shared" si="7"/>
        <v>50000</v>
      </c>
      <c r="L14" s="78"/>
      <c r="M14" s="61"/>
      <c r="N14" s="61"/>
      <c r="O14" s="78"/>
    </row>
    <row r="15" spans="1:15">
      <c r="A15" s="15"/>
      <c r="B15" s="7">
        <v>8</v>
      </c>
      <c r="C15" s="13">
        <v>70000</v>
      </c>
      <c r="D15" s="13">
        <v>0</v>
      </c>
      <c r="E15" s="13">
        <f t="shared" si="6"/>
        <v>70000</v>
      </c>
      <c r="F15" s="17">
        <v>0</v>
      </c>
      <c r="G15" s="13">
        <v>70000</v>
      </c>
      <c r="H15" s="13">
        <v>0</v>
      </c>
      <c r="I15" s="13">
        <f t="shared" si="7"/>
        <v>70000</v>
      </c>
      <c r="L15" s="78"/>
      <c r="M15" s="61"/>
      <c r="N15" s="61"/>
      <c r="O15" s="78"/>
    </row>
    <row r="16" spans="1:15">
      <c r="A16" s="15"/>
      <c r="B16" s="7">
        <v>9</v>
      </c>
      <c r="C16" s="13">
        <v>80000</v>
      </c>
      <c r="D16" s="13">
        <v>0</v>
      </c>
      <c r="E16" s="13">
        <f t="shared" si="6"/>
        <v>80000</v>
      </c>
      <c r="F16" s="17">
        <v>0</v>
      </c>
      <c r="G16" s="13">
        <v>80000</v>
      </c>
      <c r="H16" s="13">
        <v>0</v>
      </c>
      <c r="I16" s="13">
        <f t="shared" si="7"/>
        <v>80000</v>
      </c>
      <c r="L16" s="78"/>
      <c r="M16" s="61"/>
      <c r="N16" s="61"/>
      <c r="O16" s="78"/>
    </row>
    <row r="17" spans="1:15">
      <c r="A17" s="15"/>
      <c r="B17" s="7">
        <v>11</v>
      </c>
      <c r="C17" s="13">
        <v>100000</v>
      </c>
      <c r="D17" s="13">
        <v>0</v>
      </c>
      <c r="E17" s="13">
        <f t="shared" si="6"/>
        <v>100000</v>
      </c>
      <c r="F17" s="17">
        <v>0</v>
      </c>
      <c r="G17" s="13">
        <v>100000</v>
      </c>
      <c r="H17" s="13">
        <v>0</v>
      </c>
      <c r="I17" s="13">
        <f t="shared" si="7"/>
        <v>100000</v>
      </c>
      <c r="L17" s="78"/>
      <c r="M17" s="61"/>
      <c r="N17" s="61"/>
      <c r="O17" s="78"/>
    </row>
    <row r="18" spans="1:15">
      <c r="A18" s="98" t="s">
        <v>15</v>
      </c>
      <c r="B18" s="100"/>
      <c r="C18" s="17">
        <f>SUM(C13:C17)</f>
        <v>350000</v>
      </c>
      <c r="D18" s="17">
        <v>0</v>
      </c>
      <c r="E18" s="17">
        <f>SUM(E13:E17)</f>
        <v>350000</v>
      </c>
      <c r="F18" s="17">
        <v>0</v>
      </c>
      <c r="G18" s="17">
        <f>SUM(G13:G17)</f>
        <v>350000</v>
      </c>
      <c r="H18" s="17">
        <v>0</v>
      </c>
      <c r="I18" s="17">
        <f>SUM(I13:I17)</f>
        <v>350000</v>
      </c>
    </row>
    <row r="19" spans="1:15">
      <c r="A19" s="86" t="s">
        <v>86</v>
      </c>
      <c r="B19" s="86"/>
      <c r="C19" s="17">
        <f>C5+C9+C12+C18</f>
        <v>5650000</v>
      </c>
      <c r="D19" s="17">
        <f>D5+D9+D12+D18</f>
        <v>700000</v>
      </c>
      <c r="E19" s="17">
        <f>E5+E9+E12+E18</f>
        <v>6350000</v>
      </c>
      <c r="F19" s="17">
        <f>SUM(F5:F18)</f>
        <v>1000000</v>
      </c>
      <c r="G19" s="17">
        <f>G5+G9+G12+G18</f>
        <v>4650000</v>
      </c>
      <c r="H19" s="17">
        <f>H5+H9+H12</f>
        <v>700000</v>
      </c>
      <c r="I19" s="17">
        <f>I5+I9+I12+I18</f>
        <v>6350000</v>
      </c>
    </row>
  </sheetData>
  <mergeCells count="8">
    <mergeCell ref="A19:B19"/>
    <mergeCell ref="F2:I2"/>
    <mergeCell ref="A18:B18"/>
    <mergeCell ref="A1:I1"/>
    <mergeCell ref="C2:E2"/>
    <mergeCell ref="A5:B5"/>
    <mergeCell ref="A9:B9"/>
    <mergeCell ref="A12:B12"/>
  </mergeCells>
  <pageMargins left="0.98425196850393704" right="0.19685039370078741" top="0.39370078740157483" bottom="0.39370078740157483" header="0.39370078740157483" footer="0.39370078740157483"/>
  <pageSetup paperSize="9" orientation="landscape" r:id="rId1"/>
  <headerFooter>
    <oddHeader>&amp;R&amp;"TH SarabunPSK,ธรรมดา"&amp;14เอกสารแนบท้ายหมายเลข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K21"/>
  <sheetViews>
    <sheetView workbookViewId="0">
      <selection activeCell="J20" sqref="J20"/>
    </sheetView>
  </sheetViews>
  <sheetFormatPr defaultRowHeight="19.5"/>
  <cols>
    <col min="1" max="1" width="3.5" style="1" customWidth="1"/>
    <col min="2" max="2" width="18.625" style="1" customWidth="1"/>
    <col min="3" max="3" width="5.5" style="1" customWidth="1"/>
    <col min="4" max="4" width="15.125" style="1" customWidth="1"/>
    <col min="5" max="5" width="10.375" style="43" customWidth="1"/>
    <col min="6" max="6" width="11" style="43" customWidth="1"/>
    <col min="7" max="7" width="10" style="43" customWidth="1"/>
    <col min="8" max="8" width="10.5" style="43" customWidth="1"/>
    <col min="9" max="10" width="10.125" style="43" customWidth="1"/>
    <col min="11" max="11" width="10.625" style="43" customWidth="1"/>
    <col min="12" max="16384" width="9" style="1"/>
  </cols>
  <sheetData>
    <row r="2" spans="1:11" ht="21">
      <c r="A2" s="107" t="s">
        <v>41</v>
      </c>
      <c r="B2" s="107"/>
      <c r="C2" s="107"/>
      <c r="D2" s="107"/>
      <c r="E2" s="107"/>
      <c r="F2" s="107"/>
      <c r="G2" s="107"/>
      <c r="H2" s="107"/>
      <c r="I2" s="107"/>
      <c r="J2" s="107"/>
      <c r="K2" s="62" t="s">
        <v>49</v>
      </c>
    </row>
    <row r="3" spans="1:11">
      <c r="A3" s="108" t="s">
        <v>1</v>
      </c>
      <c r="B3" s="109"/>
      <c r="C3" s="41" t="s">
        <v>2</v>
      </c>
      <c r="D3" s="41" t="s">
        <v>11</v>
      </c>
      <c r="E3" s="112" t="s">
        <v>74</v>
      </c>
      <c r="F3" s="114"/>
      <c r="G3" s="114"/>
      <c r="H3" s="114"/>
      <c r="I3" s="114"/>
      <c r="J3" s="114"/>
      <c r="K3" s="113"/>
    </row>
    <row r="4" spans="1:11">
      <c r="A4" s="54"/>
      <c r="B4" s="53"/>
      <c r="C4" s="57" t="s">
        <v>3</v>
      </c>
      <c r="D4" s="57"/>
      <c r="E4" s="112" t="s">
        <v>42</v>
      </c>
      <c r="F4" s="113"/>
      <c r="G4" s="112" t="s">
        <v>43</v>
      </c>
      <c r="H4" s="113"/>
      <c r="I4" s="112" t="s">
        <v>44</v>
      </c>
      <c r="J4" s="113"/>
      <c r="K4" s="64" t="s">
        <v>10</v>
      </c>
    </row>
    <row r="5" spans="1:11">
      <c r="A5" s="42"/>
      <c r="B5" s="55"/>
      <c r="C5" s="58"/>
      <c r="D5" s="56"/>
      <c r="E5" s="65" t="s">
        <v>47</v>
      </c>
      <c r="F5" s="65" t="s">
        <v>48</v>
      </c>
      <c r="G5" s="65" t="s">
        <v>47</v>
      </c>
      <c r="H5" s="65" t="s">
        <v>48</v>
      </c>
      <c r="I5" s="65" t="s">
        <v>47</v>
      </c>
      <c r="J5" s="65" t="s">
        <v>48</v>
      </c>
      <c r="K5" s="63"/>
    </row>
    <row r="6" spans="1:11">
      <c r="A6" s="52">
        <v>1</v>
      </c>
      <c r="B6" s="49" t="s">
        <v>46</v>
      </c>
      <c r="C6" s="59">
        <v>10</v>
      </c>
      <c r="D6" s="13" t="s">
        <v>45</v>
      </c>
      <c r="E6" s="60">
        <v>1000000</v>
      </c>
      <c r="F6" s="13">
        <v>0</v>
      </c>
      <c r="G6" s="13">
        <v>0</v>
      </c>
      <c r="H6" s="44">
        <v>0</v>
      </c>
      <c r="I6" s="44">
        <v>0</v>
      </c>
      <c r="J6" s="44">
        <v>0</v>
      </c>
      <c r="K6" s="44">
        <f>SUM(E6:J6)</f>
        <v>1000000</v>
      </c>
    </row>
    <row r="7" spans="1:11">
      <c r="A7" s="110" t="s">
        <v>12</v>
      </c>
      <c r="B7" s="110"/>
      <c r="C7" s="110"/>
      <c r="D7" s="111"/>
      <c r="E7" s="66">
        <f>SUM(E6)</f>
        <v>1000000</v>
      </c>
      <c r="F7" s="66"/>
      <c r="G7" s="66"/>
      <c r="H7" s="45"/>
      <c r="I7" s="45"/>
      <c r="J7" s="45"/>
      <c r="K7" s="45">
        <f>SUM(K6)</f>
        <v>1000000</v>
      </c>
    </row>
    <row r="8" spans="1:11">
      <c r="A8" s="46">
        <v>2</v>
      </c>
      <c r="B8" s="47" t="s">
        <v>16</v>
      </c>
      <c r="C8" s="18">
        <v>1</v>
      </c>
      <c r="D8" s="12" t="s">
        <v>75</v>
      </c>
      <c r="E8" s="13">
        <v>75000</v>
      </c>
      <c r="F8" s="13">
        <v>75000</v>
      </c>
      <c r="G8" s="13">
        <v>75000</v>
      </c>
      <c r="H8" s="13">
        <v>75000</v>
      </c>
      <c r="I8" s="13">
        <v>75000</v>
      </c>
      <c r="J8" s="13">
        <v>75000</v>
      </c>
      <c r="K8" s="44">
        <f>SUM(E8:J8)</f>
        <v>450000</v>
      </c>
    </row>
    <row r="9" spans="1:11">
      <c r="A9" s="83"/>
      <c r="B9" s="48"/>
      <c r="C9" s="21">
        <v>2</v>
      </c>
      <c r="D9" s="12" t="s">
        <v>76</v>
      </c>
      <c r="E9" s="13">
        <v>33333.33</v>
      </c>
      <c r="F9" s="13">
        <v>33333.33</v>
      </c>
      <c r="G9" s="13">
        <v>33333.33</v>
      </c>
      <c r="H9" s="13">
        <v>33333.33</v>
      </c>
      <c r="I9" s="13">
        <v>33333.33</v>
      </c>
      <c r="J9" s="13">
        <v>33333.35</v>
      </c>
      <c r="K9" s="44">
        <f>SUM(E9:J9)</f>
        <v>200000.00000000003</v>
      </c>
    </row>
    <row r="10" spans="1:11">
      <c r="A10" s="49"/>
      <c r="B10" s="49"/>
      <c r="C10" s="52">
        <v>3</v>
      </c>
      <c r="D10" s="12" t="s">
        <v>77</v>
      </c>
      <c r="E10" s="44">
        <v>25000</v>
      </c>
      <c r="F10" s="44">
        <v>25000</v>
      </c>
      <c r="G10" s="44">
        <v>25000</v>
      </c>
      <c r="H10" s="44">
        <v>25000</v>
      </c>
      <c r="I10" s="44">
        <v>25000</v>
      </c>
      <c r="J10" s="44">
        <v>25000</v>
      </c>
      <c r="K10" s="44">
        <f>SUM(E10:J10)</f>
        <v>150000</v>
      </c>
    </row>
    <row r="11" spans="1:11">
      <c r="A11" s="103" t="s">
        <v>13</v>
      </c>
      <c r="B11" s="103"/>
      <c r="C11" s="103"/>
      <c r="D11" s="103"/>
      <c r="E11" s="67">
        <f>SUM(E8:E10)</f>
        <v>133333.33000000002</v>
      </c>
      <c r="F11" s="67">
        <f t="shared" ref="F11:J11" si="0">SUM(F8:F10)</f>
        <v>133333.33000000002</v>
      </c>
      <c r="G11" s="67">
        <f t="shared" si="0"/>
        <v>133333.33000000002</v>
      </c>
      <c r="H11" s="67">
        <f t="shared" si="0"/>
        <v>133333.33000000002</v>
      </c>
      <c r="I11" s="67">
        <f t="shared" si="0"/>
        <v>133333.33000000002</v>
      </c>
      <c r="J11" s="67">
        <f t="shared" si="0"/>
        <v>133333.35</v>
      </c>
      <c r="K11" s="45">
        <f>SUM(K8:K10)</f>
        <v>800000</v>
      </c>
    </row>
    <row r="12" spans="1:11">
      <c r="A12" s="46">
        <v>3</v>
      </c>
      <c r="B12" s="47" t="s">
        <v>78</v>
      </c>
      <c r="C12" s="7">
        <v>4</v>
      </c>
      <c r="D12" s="12" t="s">
        <v>79</v>
      </c>
      <c r="E12" s="13">
        <v>166666.66</v>
      </c>
      <c r="F12" s="13">
        <v>166666.66</v>
      </c>
      <c r="G12" s="13">
        <v>166666.66</v>
      </c>
      <c r="H12" s="13">
        <v>166666.66</v>
      </c>
      <c r="I12" s="13">
        <v>166666.66</v>
      </c>
      <c r="J12" s="13">
        <v>166666.70000000001</v>
      </c>
      <c r="K12" s="44">
        <f t="shared" ref="K12:K13" si="1">SUM(E12:J12)</f>
        <v>1000000</v>
      </c>
    </row>
    <row r="13" spans="1:11">
      <c r="A13" s="48"/>
      <c r="B13" s="48"/>
      <c r="C13" s="7">
        <v>5</v>
      </c>
      <c r="D13" s="12" t="s">
        <v>80</v>
      </c>
      <c r="E13" s="13">
        <v>416666.66</v>
      </c>
      <c r="F13" s="13">
        <v>416666.66</v>
      </c>
      <c r="G13" s="13">
        <v>416666.66</v>
      </c>
      <c r="H13" s="13">
        <v>416666.66</v>
      </c>
      <c r="I13" s="13">
        <v>416666.66</v>
      </c>
      <c r="J13" s="13">
        <v>416666.7</v>
      </c>
      <c r="K13" s="44">
        <f t="shared" si="1"/>
        <v>2500000</v>
      </c>
    </row>
    <row r="14" spans="1:11">
      <c r="A14" s="103" t="s">
        <v>14</v>
      </c>
      <c r="B14" s="103"/>
      <c r="C14" s="103"/>
      <c r="D14" s="103"/>
      <c r="E14" s="67">
        <f t="shared" ref="E14:K14" si="2">SUM(E12:E13)</f>
        <v>583333.31999999995</v>
      </c>
      <c r="F14" s="67">
        <f t="shared" si="2"/>
        <v>583333.31999999995</v>
      </c>
      <c r="G14" s="67">
        <f t="shared" si="2"/>
        <v>583333.31999999995</v>
      </c>
      <c r="H14" s="67">
        <f t="shared" si="2"/>
        <v>583333.31999999995</v>
      </c>
      <c r="I14" s="67">
        <f t="shared" si="2"/>
        <v>583333.31999999995</v>
      </c>
      <c r="J14" s="67">
        <f t="shared" si="2"/>
        <v>583333.4</v>
      </c>
      <c r="K14" s="45">
        <f t="shared" si="2"/>
        <v>3500000</v>
      </c>
    </row>
    <row r="15" spans="1:11">
      <c r="A15" s="50">
        <v>4</v>
      </c>
      <c r="B15" s="47" t="s">
        <v>81</v>
      </c>
      <c r="C15" s="7">
        <v>6</v>
      </c>
      <c r="D15" s="12" t="s">
        <v>17</v>
      </c>
      <c r="E15" s="13">
        <v>8333.33</v>
      </c>
      <c r="F15" s="13">
        <v>8333.33</v>
      </c>
      <c r="G15" s="13">
        <v>8333.33</v>
      </c>
      <c r="H15" s="13">
        <v>8333.33</v>
      </c>
      <c r="I15" s="13">
        <v>8333.33</v>
      </c>
      <c r="J15" s="13">
        <v>8333.35</v>
      </c>
      <c r="K15" s="44">
        <f t="shared" ref="K15:K19" si="3">SUM(E15:J15)</f>
        <v>50000</v>
      </c>
    </row>
    <row r="16" spans="1:11">
      <c r="A16" s="51"/>
      <c r="B16" s="48"/>
      <c r="C16" s="7">
        <v>7</v>
      </c>
      <c r="D16" s="12" t="s">
        <v>82</v>
      </c>
      <c r="E16" s="13">
        <v>8333.33</v>
      </c>
      <c r="F16" s="13">
        <v>8333.33</v>
      </c>
      <c r="G16" s="13">
        <v>8333.33</v>
      </c>
      <c r="H16" s="13">
        <v>8333.33</v>
      </c>
      <c r="I16" s="13">
        <v>8333.33</v>
      </c>
      <c r="J16" s="13">
        <v>8333.35</v>
      </c>
      <c r="K16" s="44">
        <f t="shared" si="3"/>
        <v>50000</v>
      </c>
    </row>
    <row r="17" spans="1:11">
      <c r="A17" s="51"/>
      <c r="B17" s="48"/>
      <c r="C17" s="7">
        <v>8</v>
      </c>
      <c r="D17" s="12" t="s">
        <v>83</v>
      </c>
      <c r="E17" s="13">
        <v>11666.66</v>
      </c>
      <c r="F17" s="13">
        <v>11666.66</v>
      </c>
      <c r="G17" s="13">
        <v>11666.66</v>
      </c>
      <c r="H17" s="13">
        <v>11666.66</v>
      </c>
      <c r="I17" s="13">
        <v>11666.66</v>
      </c>
      <c r="J17" s="13">
        <v>11666.7</v>
      </c>
      <c r="K17" s="44">
        <f t="shared" si="3"/>
        <v>70000</v>
      </c>
    </row>
    <row r="18" spans="1:11">
      <c r="A18" s="51"/>
      <c r="B18" s="48"/>
      <c r="C18" s="7">
        <v>9</v>
      </c>
      <c r="D18" s="12" t="s">
        <v>84</v>
      </c>
      <c r="E18" s="13">
        <v>13333.33</v>
      </c>
      <c r="F18" s="13">
        <v>13333.33</v>
      </c>
      <c r="G18" s="13">
        <v>13333.33</v>
      </c>
      <c r="H18" s="13">
        <v>13333.33</v>
      </c>
      <c r="I18" s="13">
        <v>13333.33</v>
      </c>
      <c r="J18" s="13">
        <v>13333.35</v>
      </c>
      <c r="K18" s="44">
        <f t="shared" si="3"/>
        <v>80000</v>
      </c>
    </row>
    <row r="19" spans="1:11">
      <c r="A19" s="51"/>
      <c r="B19" s="48"/>
      <c r="C19" s="18">
        <v>11</v>
      </c>
      <c r="D19" s="14" t="s">
        <v>85</v>
      </c>
      <c r="E19" s="13">
        <v>16666.66</v>
      </c>
      <c r="F19" s="13">
        <v>16666.66</v>
      </c>
      <c r="G19" s="13">
        <v>16666.66</v>
      </c>
      <c r="H19" s="13">
        <v>16666.66</v>
      </c>
      <c r="I19" s="13">
        <v>16666.66</v>
      </c>
      <c r="J19" s="13">
        <v>16666.7</v>
      </c>
      <c r="K19" s="44">
        <f t="shared" si="3"/>
        <v>100000</v>
      </c>
    </row>
    <row r="20" spans="1:11">
      <c r="A20" s="104" t="s">
        <v>15</v>
      </c>
      <c r="B20" s="105"/>
      <c r="C20" s="105"/>
      <c r="D20" s="106"/>
      <c r="E20" s="84">
        <f>SUM(E15:E19)</f>
        <v>58333.31</v>
      </c>
      <c r="F20" s="84">
        <f t="shared" ref="F20:K20" si="4">SUM(F15:F19)</f>
        <v>58333.31</v>
      </c>
      <c r="G20" s="84">
        <f t="shared" si="4"/>
        <v>58333.31</v>
      </c>
      <c r="H20" s="84">
        <f t="shared" si="4"/>
        <v>58333.31</v>
      </c>
      <c r="I20" s="84">
        <f t="shared" si="4"/>
        <v>58333.31</v>
      </c>
      <c r="J20" s="84">
        <f t="shared" si="4"/>
        <v>58333.45</v>
      </c>
      <c r="K20" s="84">
        <f t="shared" si="4"/>
        <v>350000</v>
      </c>
    </row>
    <row r="21" spans="1:11">
      <c r="A21" s="102" t="s">
        <v>86</v>
      </c>
      <c r="B21" s="102"/>
      <c r="C21" s="102"/>
      <c r="D21" s="102"/>
      <c r="E21" s="67">
        <f>E7+E11+E14+E20</f>
        <v>1774999.96</v>
      </c>
      <c r="F21" s="67">
        <f t="shared" ref="F21:K21" si="5">F7+F11+F14+F20</f>
        <v>774999.96</v>
      </c>
      <c r="G21" s="67">
        <f t="shared" si="5"/>
        <v>774999.96</v>
      </c>
      <c r="H21" s="67">
        <f t="shared" si="5"/>
        <v>774999.96</v>
      </c>
      <c r="I21" s="67">
        <f t="shared" si="5"/>
        <v>774999.96</v>
      </c>
      <c r="J21" s="67">
        <f t="shared" si="5"/>
        <v>775000.2</v>
      </c>
      <c r="K21" s="67">
        <f t="shared" si="5"/>
        <v>5650000</v>
      </c>
    </row>
  </sheetData>
  <mergeCells count="11">
    <mergeCell ref="A21:D21"/>
    <mergeCell ref="A14:D14"/>
    <mergeCell ref="A20:D20"/>
    <mergeCell ref="A2:J2"/>
    <mergeCell ref="A3:B3"/>
    <mergeCell ref="A7:D7"/>
    <mergeCell ref="A11:D11"/>
    <mergeCell ref="E4:F4"/>
    <mergeCell ref="G4:H4"/>
    <mergeCell ref="I4:J4"/>
    <mergeCell ref="E3:K3"/>
  </mergeCells>
  <pageMargins left="1.1811023622047245" right="0.19685039370078741" top="0.39370078740157483" bottom="0.39370078740157483" header="0.39370078740157483" footer="0.39370078740157483"/>
  <pageSetup paperSize="9" orientation="landscape" r:id="rId1"/>
  <headerFooter>
    <oddHeader>&amp;Rเอกสารแนบท้ายหมายเลข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E1"/>
    </sheetView>
  </sheetViews>
  <sheetFormatPr defaultRowHeight="19.5"/>
  <cols>
    <col min="1" max="1" width="40.25" style="1" customWidth="1"/>
    <col min="2" max="2" width="13.125" style="43" customWidth="1"/>
    <col min="3" max="3" width="12.125" style="43" customWidth="1"/>
    <col min="4" max="4" width="13.125" style="43" customWidth="1"/>
    <col min="5" max="5" width="13.25" style="43" customWidth="1"/>
    <col min="6" max="16384" width="9" style="1"/>
  </cols>
  <sheetData>
    <row r="1" spans="1:5" ht="21">
      <c r="A1" s="97" t="s">
        <v>50</v>
      </c>
      <c r="B1" s="97"/>
      <c r="C1" s="97"/>
      <c r="D1" s="97"/>
      <c r="E1" s="97"/>
    </row>
    <row r="2" spans="1:5">
      <c r="A2" s="74" t="s">
        <v>53</v>
      </c>
      <c r="B2" s="75" t="s">
        <v>51</v>
      </c>
      <c r="C2" s="75" t="s">
        <v>43</v>
      </c>
      <c r="D2" s="75" t="s">
        <v>52</v>
      </c>
      <c r="E2" s="75" t="s">
        <v>10</v>
      </c>
    </row>
    <row r="3" spans="1:5">
      <c r="A3" s="68" t="s">
        <v>54</v>
      </c>
      <c r="B3" s="71"/>
      <c r="C3" s="71"/>
      <c r="D3" s="71"/>
      <c r="E3" s="71"/>
    </row>
    <row r="4" spans="1:5">
      <c r="A4" s="68" t="s">
        <v>55</v>
      </c>
      <c r="B4" s="71"/>
      <c r="C4" s="71"/>
      <c r="D4" s="71"/>
      <c r="E4" s="71"/>
    </row>
    <row r="5" spans="1:5">
      <c r="A5" s="69" t="s">
        <v>91</v>
      </c>
      <c r="B5" s="71">
        <v>2200000</v>
      </c>
      <c r="C5" s="71">
        <v>2250000</v>
      </c>
      <c r="D5" s="71">
        <v>2300000</v>
      </c>
      <c r="E5" s="71">
        <f>SUM(B5:D5)</f>
        <v>6750000</v>
      </c>
    </row>
    <row r="6" spans="1:5">
      <c r="A6" s="69" t="s">
        <v>92</v>
      </c>
      <c r="B6" s="71">
        <v>400000</v>
      </c>
      <c r="C6" s="71">
        <v>450000</v>
      </c>
      <c r="D6" s="71">
        <v>500000</v>
      </c>
      <c r="E6" s="71">
        <f t="shared" ref="E6" si="0">SUM(B6:D6)</f>
        <v>1350000</v>
      </c>
    </row>
    <row r="7" spans="1:5">
      <c r="A7" s="70" t="s">
        <v>56</v>
      </c>
      <c r="B7" s="73">
        <f>SUM(B5:B6)</f>
        <v>2600000</v>
      </c>
      <c r="C7" s="73">
        <f>SUM(C5:C6)</f>
        <v>2700000</v>
      </c>
      <c r="D7" s="73">
        <f>SUM(D5:D6)</f>
        <v>2800000</v>
      </c>
      <c r="E7" s="73">
        <f>SUM(E5:E6)</f>
        <v>8100000</v>
      </c>
    </row>
    <row r="8" spans="1:5" ht="20.25" thickBot="1">
      <c r="A8" s="76" t="s">
        <v>68</v>
      </c>
      <c r="B8" s="77">
        <f>SUM(B7)</f>
        <v>2600000</v>
      </c>
      <c r="C8" s="77">
        <f t="shared" ref="C8:E8" si="1">SUM(C7)</f>
        <v>2700000</v>
      </c>
      <c r="D8" s="77">
        <f t="shared" si="1"/>
        <v>2800000</v>
      </c>
      <c r="E8" s="77">
        <f t="shared" si="1"/>
        <v>8100000</v>
      </c>
    </row>
    <row r="9" spans="1:5" ht="20.25" thickTop="1">
      <c r="A9" s="68" t="s">
        <v>62</v>
      </c>
      <c r="B9" s="72"/>
      <c r="C9" s="72"/>
      <c r="D9" s="72"/>
      <c r="E9" s="72"/>
    </row>
    <row r="10" spans="1:5">
      <c r="A10" s="68" t="s">
        <v>67</v>
      </c>
      <c r="B10" s="72"/>
      <c r="C10" s="72"/>
      <c r="D10" s="72"/>
      <c r="E10" s="72"/>
    </row>
    <row r="11" spans="1:5">
      <c r="A11" s="69" t="s">
        <v>93</v>
      </c>
      <c r="B11" s="71">
        <v>280000</v>
      </c>
      <c r="C11" s="71">
        <v>285000</v>
      </c>
      <c r="D11" s="71">
        <v>290000</v>
      </c>
      <c r="E11" s="71">
        <f>SUM(B11:D11)</f>
        <v>855000</v>
      </c>
    </row>
    <row r="12" spans="1:5">
      <c r="A12" s="69" t="s">
        <v>94</v>
      </c>
      <c r="B12" s="71">
        <v>300000</v>
      </c>
      <c r="C12" s="71">
        <v>305000</v>
      </c>
      <c r="D12" s="71">
        <v>307000</v>
      </c>
      <c r="E12" s="71">
        <f t="shared" ref="E12:E17" si="2">SUM(B12:D12)</f>
        <v>912000</v>
      </c>
    </row>
    <row r="13" spans="1:5">
      <c r="A13" s="69" t="s">
        <v>64</v>
      </c>
      <c r="B13" s="71">
        <v>240000</v>
      </c>
      <c r="C13" s="71">
        <v>240000</v>
      </c>
      <c r="D13" s="71">
        <v>240000</v>
      </c>
      <c r="E13" s="71">
        <f t="shared" si="2"/>
        <v>720000</v>
      </c>
    </row>
    <row r="14" spans="1:5">
      <c r="A14" s="69" t="s">
        <v>65</v>
      </c>
      <c r="B14" s="71">
        <v>50000</v>
      </c>
      <c r="C14" s="71">
        <v>50000</v>
      </c>
      <c r="D14" s="71">
        <v>50000</v>
      </c>
      <c r="E14" s="71">
        <f t="shared" si="2"/>
        <v>150000</v>
      </c>
    </row>
    <row r="15" spans="1:5">
      <c r="A15" s="69" t="s">
        <v>95</v>
      </c>
      <c r="B15" s="71">
        <v>30000</v>
      </c>
      <c r="C15" s="71">
        <v>30000</v>
      </c>
      <c r="D15" s="71">
        <v>30000</v>
      </c>
      <c r="E15" s="71">
        <f t="shared" si="2"/>
        <v>90000</v>
      </c>
    </row>
    <row r="16" spans="1:5">
      <c r="A16" s="69" t="s">
        <v>96</v>
      </c>
      <c r="B16" s="71">
        <v>5000</v>
      </c>
      <c r="C16" s="71">
        <v>5000</v>
      </c>
      <c r="D16" s="71">
        <v>5000</v>
      </c>
      <c r="E16" s="71">
        <f t="shared" si="2"/>
        <v>15000</v>
      </c>
    </row>
    <row r="17" spans="1:5">
      <c r="A17" s="69" t="s">
        <v>97</v>
      </c>
      <c r="B17" s="71">
        <v>20000</v>
      </c>
      <c r="C17" s="71">
        <v>22000</v>
      </c>
      <c r="D17" s="71">
        <v>23000</v>
      </c>
      <c r="E17" s="71">
        <f t="shared" si="2"/>
        <v>65000</v>
      </c>
    </row>
    <row r="18" spans="1:5">
      <c r="A18" s="68" t="s">
        <v>66</v>
      </c>
      <c r="B18" s="72">
        <f>SUM(B11:B17)</f>
        <v>925000</v>
      </c>
      <c r="C18" s="72">
        <f>SUM(C11:C17)</f>
        <v>937000</v>
      </c>
      <c r="D18" s="72">
        <f>SUM(D11:D17)</f>
        <v>945000</v>
      </c>
      <c r="E18" s="72">
        <f>SUM(E11:E17)</f>
        <v>2807000</v>
      </c>
    </row>
    <row r="19" spans="1:5">
      <c r="A19" s="68" t="s">
        <v>63</v>
      </c>
      <c r="B19" s="71"/>
      <c r="C19" s="71"/>
      <c r="D19" s="71"/>
      <c r="E19" s="71"/>
    </row>
    <row r="20" spans="1:5">
      <c r="A20" s="69" t="s">
        <v>57</v>
      </c>
      <c r="B20" s="71">
        <v>0</v>
      </c>
      <c r="C20" s="71"/>
      <c r="D20" s="71"/>
      <c r="E20" s="71">
        <f>SUM(B20:D20)</f>
        <v>0</v>
      </c>
    </row>
    <row r="21" spans="1:5">
      <c r="A21" s="69" t="s">
        <v>58</v>
      </c>
      <c r="B21" s="71">
        <v>266666.65999999997</v>
      </c>
      <c r="C21" s="71">
        <v>266666.65999999997</v>
      </c>
      <c r="D21" s="71">
        <v>266666.68</v>
      </c>
      <c r="E21" s="71">
        <f>SUM(B21:D21)</f>
        <v>800000</v>
      </c>
    </row>
    <row r="22" spans="1:5">
      <c r="A22" s="69" t="s">
        <v>59</v>
      </c>
      <c r="B22" s="71">
        <v>1166666.6399999999</v>
      </c>
      <c r="C22" s="71">
        <v>1166666.6399999999</v>
      </c>
      <c r="D22" s="71">
        <v>1166666.72</v>
      </c>
      <c r="E22" s="71">
        <f t="shared" ref="E22:E23" si="3">SUM(B22:D22)</f>
        <v>3500000</v>
      </c>
    </row>
    <row r="23" spans="1:5">
      <c r="A23" s="69" t="s">
        <v>60</v>
      </c>
      <c r="B23" s="71">
        <v>116666.62</v>
      </c>
      <c r="C23" s="71">
        <v>116666.62</v>
      </c>
      <c r="D23" s="71">
        <v>116666.76</v>
      </c>
      <c r="E23" s="71">
        <f t="shared" si="3"/>
        <v>350000</v>
      </c>
    </row>
    <row r="24" spans="1:5">
      <c r="A24" s="69" t="s">
        <v>98</v>
      </c>
      <c r="B24" s="71">
        <v>10000</v>
      </c>
      <c r="C24" s="71">
        <v>0</v>
      </c>
      <c r="D24" s="71">
        <v>0</v>
      </c>
      <c r="E24" s="71">
        <f>SUM(B24:D24)</f>
        <v>10000</v>
      </c>
    </row>
    <row r="25" spans="1:5">
      <c r="A25" s="70" t="s">
        <v>61</v>
      </c>
      <c r="B25" s="73">
        <f>SUM(B20:B24)</f>
        <v>1559999.92</v>
      </c>
      <c r="C25" s="73">
        <f>SUM(C20:C24)</f>
        <v>1549999.92</v>
      </c>
      <c r="D25" s="73">
        <f>SUM(D20:D24)</f>
        <v>1550000.16</v>
      </c>
      <c r="E25" s="73">
        <f>SUM(E20:E24)</f>
        <v>4660000</v>
      </c>
    </row>
    <row r="26" spans="1:5" ht="20.25" thickBot="1">
      <c r="A26" s="76" t="s">
        <v>69</v>
      </c>
      <c r="B26" s="77">
        <f>B18+B25</f>
        <v>2484999.92</v>
      </c>
      <c r="C26" s="77">
        <f>C18+C25</f>
        <v>2486999.92</v>
      </c>
      <c r="D26" s="77">
        <f>D18+D25</f>
        <v>2495000.16</v>
      </c>
      <c r="E26" s="77">
        <f>E18+E25</f>
        <v>7467000</v>
      </c>
    </row>
    <row r="27" spans="1:5" ht="20.25" thickTop="1"/>
  </sheetData>
  <mergeCells count="1">
    <mergeCell ref="A1:E1"/>
  </mergeCells>
  <pageMargins left="0.39370078740157483" right="0.19685039370078741" top="0.74803149606299213" bottom="0.19685039370078741" header="0.31496062992125984" footer="0.19685039370078741"/>
  <pageSetup paperSize="9" orientation="portrait" r:id="rId1"/>
  <headerFooter>
    <oddHeader>&amp;R&amp;"TH SarabunPSK,ธรรมดา"&amp;14เอกสารแนบท้ายหมายเลข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เปรียบเทียบล้มฟื้นฟู</vt:lpstr>
      <vt:lpstr>รายละเอียดทรัพย์สิน</vt:lpstr>
      <vt:lpstr>รายละเอียดการชำระ</vt:lpstr>
      <vt:lpstr>ประมาณการชำระหนี้</vt:lpstr>
      <vt:lpstr>ประมาณการกระแสเงินสด</vt:lpstr>
      <vt:lpstr>ประมาณการชำระหนี้!Print_Titles</vt:lpstr>
      <vt:lpstr>เปรียบเทียบล้มฟื้นฟู!Print_Titles</vt:lpstr>
      <vt:lpstr>รายละเอียดการชำระ!Print_Titles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aaa</cp:lastModifiedBy>
  <cp:lastPrinted>2016-05-11T06:55:05Z</cp:lastPrinted>
  <dcterms:created xsi:type="dcterms:W3CDTF">2016-04-29T06:45:29Z</dcterms:created>
  <dcterms:modified xsi:type="dcterms:W3CDTF">2016-05-27T06:31:43Z</dcterms:modified>
</cp:coreProperties>
</file>